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6.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drawing1.xml" ContentType="application/vnd.openxmlformats-officedocument.drawing+xml"/>
  <Override PartName="/xl/drawings/vmlDrawing3.vml" ContentType="application/vnd.openxmlformats-officedocument.vmlDrawing"/>
  <Override PartName="/xl/drawings/vmlDrawing2.vml" ContentType="application/vnd.openxmlformats-officedocument.vmlDrawing"/>
  <Override PartName="/xl/drawings/drawing2.xml" ContentType="application/vnd.openxmlformats-officedocument.drawing+xml"/>
  <Override PartName="/xl/drawings/vmlDrawing4.vml" ContentType="application/vnd.openxmlformats-officedocument.vmlDrawing"/>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6.xml" ContentType="application/vnd.openxmlformats-officedocument.spreadsheetml.comments+xml"/>
  <Override PartName="/xl/_rels/workbook.xml.rels" ContentType="application/vnd.openxmlformats-package.relationships+xml"/>
  <Override PartName="/xl/comments4.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Setup" sheetId="2" state="visible" r:id="rId4"/>
    <sheet name="13-Week Forecast" sheetId="3" state="visible" r:id="rId5"/>
    <sheet name="Actuals" sheetId="4" state="visible" r:id="rId6"/>
    <sheet name="Variance" sheetId="5" state="visible" r:id="rId7"/>
    <sheet name="Example" sheetId="6" state="visible" r:id="rId8"/>
  </sheets>
  <definedNames>
    <definedName function="false" hidden="false" localSheetId="2" name="_xlnm.Print_Area" vbProcedure="false">'13-Week Forecast'!$A$1:$P$70</definedName>
    <definedName function="false" hidden="false" localSheetId="2" name="_xlnm.Print_Titles" vbProcedure="false">'13-Week Forecast'!$5:$7</definedName>
    <definedName function="false" hidden="false" localSheetId="3" name="_xlnm.Print_Area" vbProcedure="false">Actuals!$A$1:$P$70</definedName>
    <definedName function="false" hidden="false" localSheetId="3" name="_xlnm.Print_Titles" vbProcedure="false">Actuals!$5:$7</definedName>
    <definedName function="false" hidden="false" localSheetId="5" name="_xlnm.Print_Area" vbProcedure="false">Example!$A$1:$P$70</definedName>
    <definedName function="false" hidden="false" localSheetId="5" name="_xlnm.Print_Titles" vbProcedure="false">Example!$5:$7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7" authorId="0">
      <text>
        <r>
          <rPr>
            <sz val="10"/>
            <rFont val="Arial"/>
            <family val="2"/>
          </rPr>
          <t xml:space="preserve">Example: if your forecast covers the week of Monday Oct 19, enter 10/19/2026.</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O63" authorId="0">
      <text>
        <r>
          <rPr>
            <sz val="10"/>
            <rFont val="Arial"/>
            <family val="2"/>
          </rPr>
          <t xml:space="preserve">Lowest cushion of the 13 weeks.</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O63" authorId="0">
      <text>
        <r>
          <rPr>
            <sz val="10"/>
            <rFont val="Arial"/>
            <family val="2"/>
          </rPr>
          <t xml:space="preserve">Lowest cushion of the 13 weeks.</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O63" authorId="0">
      <text>
        <r>
          <rPr>
            <sz val="10"/>
            <rFont val="Arial"/>
            <family val="2"/>
          </rPr>
          <t xml:space="preserve">Lowest cushion of the 13 weeks.</t>
        </r>
      </text>
    </comment>
  </commentList>
</comments>
</file>

<file path=xl/sharedStrings.xml><?xml version="1.0" encoding="utf-8"?>
<sst xmlns="http://schemas.openxmlformats.org/spreadsheetml/2006/main" count="356" uniqueCount="242">
  <si>
    <t xml:space="preserve">13-Week Cash Flow Forecast Template</t>
  </si>
  <si>
    <t xml:space="preserve">How to use this workbook. Read this tab first, then start on the Setup tab.</t>
  </si>
  <si>
    <t xml:space="preserve">WHAT THIS TEMPLATE DOES</t>
  </si>
  <si>
    <t xml:space="preserve">A 13-week cash flow forecast shows, week by week, how much cash you expect to come into and go out of your business over the next quarter, and what your bank balance will be at the end of each week. It uses the 'direct method' - you forecast actual deposits and actual payments by the week they hit the bank, not revenue and expenses by when they are earned or billed. That lets you spot cash shortfalls weeks in advance so you can act early: speed up collections, delay a purchase, adjust owner draws, or arrange financing.</t>
  </si>
  <si>
    <t xml:space="preserve">TABS IN THIS WORKBOOK</t>
  </si>
  <si>
    <t xml:space="preserve">Instructions</t>
  </si>
  <si>
    <t xml:space="preserve">This page.</t>
  </si>
  <si>
    <t xml:space="preserve">Setup</t>
  </si>
  <si>
    <t xml:space="preserve">Enter your company name, forecast start date, opening bank balance, minimum cash target and line of credit details. Rename the line items to match your business.</t>
  </si>
  <si>
    <t xml:space="preserve">13-Week Forecast</t>
  </si>
  <si>
    <t xml:space="preserve">The main forecast. Enter expected receipts and payments for each week. Totals, ending cash, liquidity and warnings calculate automatically. A chart sits below the table.</t>
  </si>
  <si>
    <t xml:space="preserve">Actuals</t>
  </si>
  <si>
    <t xml:space="preserve">Same layout as the forecast. As each week closes, enter what actually happened (from your bank statement).</t>
  </si>
  <si>
    <t xml:space="preserve">Variance</t>
  </si>
  <si>
    <t xml:space="preserve">Pick a week number to compare forecast vs. actual for that week and cumulatively. Use this to learn where your forecast is off and improve it.</t>
  </si>
  <si>
    <t xml:space="preserve">Example</t>
  </si>
  <si>
    <t xml:space="preserve">A fully completed forecast for a fictional small business so you can see how it should look. It is not linked to anything - feel free to delete it.</t>
  </si>
  <si>
    <t xml:space="preserve">COLOR KEY</t>
  </si>
  <si>
    <t xml:space="preserve">Yellow cell, blue text</t>
  </si>
  <si>
    <t xml:space="preserve">Input - type your numbers or text here.</t>
  </si>
  <si>
    <t xml:space="preserve">Green text</t>
  </si>
  <si>
    <t xml:space="preserve">Pulled automatically from the Setup tab - change it on Setup, not here.</t>
  </si>
  <si>
    <t xml:space="preserve">Black text</t>
  </si>
  <si>
    <t xml:space="preserve">Formula - calculates automatically. Do not type over these.</t>
  </si>
  <si>
    <t xml:space="preserve">Status row</t>
  </si>
  <si>
    <t xml:space="preserve">Green OK = above your minimum. Amber BELOW MIN = under your minimum cash target. Red NEGATIVE or OVER LIMIT = overdrawn or line of credit maxed out.</t>
  </si>
  <si>
    <t xml:space="preserve">STEP-BY-STEP</t>
  </si>
  <si>
    <t xml:space="preserve">Step 1 - Setup</t>
  </si>
  <si>
    <t xml:space="preserve">Go to the Setup tab. Enter your company name and the start date of Week 1 (pick a consistent weekday such as Monday). Enter your opening cash balance - the actual combined bank balance at the start of Week 1, adjusted for checks you have written that have not cleared.</t>
  </si>
  <si>
    <t xml:space="preserve">Step 2 - Targets &amp; credit</t>
  </si>
  <si>
    <t xml:space="preserve">Still on Setup, enter your minimum cash balance target (a common rule of thumb is 2-4 weeks of operating payments) and, if you have one, your line of credit limit and the amount already drawn.</t>
  </si>
  <si>
    <t xml:space="preserve">Step 3 - Rename line items</t>
  </si>
  <si>
    <t xml:space="preserve">In the Line Item Names section of Setup, rename any line to fit your business (e.g., 'Inventory, materials &amp; cost of goods' could become 'Food &amp; beverage purchases' for a restaurant). Names flow to every tab automatically. Leave unused lines alone - they will show dashes.</t>
  </si>
  <si>
    <t xml:space="preserve">Step 4 - Operating receipts</t>
  </si>
  <si>
    <t xml:space="preserve">On the 13-Week Forecast tab, enter the cash you expect to RECEIVE each week. Start with your accounts receivable aging: place each open invoice in the week you realistically expect payment based on that customer's history - not the due date. Then add new sales you expect to make and collect within the 13 weeks, plus cash/card sales and deposits.</t>
  </si>
  <si>
    <t xml:space="preserve">Step 5 - Operating disbursements</t>
  </si>
  <si>
    <t xml:space="preserve">Enter the cash you expect to PAY each week. Start with fixed, known items (payroll dates, rent, loan payments, insurance), then vendor payments from your accounts payable based on their terms, then variable costs. Put each payment in the week it will actually leave your bank account.</t>
  </si>
  <si>
    <t xml:space="preserve">Step 6 - Non-operating items</t>
  </si>
  <si>
    <t xml:space="preserve">Enter loans received, owner contributions, asset sales, loan payments, equipment purchases, owner draws and tax payments. These are often large and lumpy - they are a common cause of cash surprises.</t>
  </si>
  <si>
    <t xml:space="preserve">Step 7 - Enter all amounts as positive numbers</t>
  </si>
  <si>
    <t xml:space="preserve">Do not type minus signs. The template already knows receipts add to cash and payments subtract from cash.</t>
  </si>
  <si>
    <t xml:space="preserve">Step 8 - Review the results</t>
  </si>
  <si>
    <t xml:space="preserve">Check Ending Cash Balance, the Cash Cushion row and the Status row. Any week flagged BELOW MIN or NEGATIVE needs a plan: accelerate collections, delay or spread a payment, cut or postpone a purchase, reduce owner draws, or plan a line of credit draw.</t>
  </si>
  <si>
    <t xml:space="preserve">Step 9 - Plan line of credit activity</t>
  </si>
  <si>
    <t xml:space="preserve">If you have a line of credit, enter planned draws and repayments in the Line of Credit section. The template tracks the balance owed, flags if you exceed the limit, and shows Total Liquidity (cash + unused credit).</t>
  </si>
  <si>
    <t xml:space="preserve">Step 10 - Document assumptions</t>
  </si>
  <si>
    <t xml:space="preserve">Use the Notes / Assumptions column at the far right of each row to record how you arrived at each number (e.g., 'per A/R aging', 'payroll every other Friday'). This makes the forecast easier to update and explain to your banker or advisor.</t>
  </si>
  <si>
    <t xml:space="preserve">EACH WEEK: TRACK, COMPARE, ROLL FORWARD</t>
  </si>
  <si>
    <t xml:space="preserve">1. Record actuals</t>
  </si>
  <si>
    <t xml:space="preserve">When a week ends, open the Actuals tab and enter what actually came in and went out for that week, using your bank statement and accounting records.</t>
  </si>
  <si>
    <t xml:space="preserve">2. Review variances</t>
  </si>
  <si>
    <t xml:space="preserve">On the Variance tab, enter the week number. Investigate large differences - was it timing (the payment just moved to next week) or a permanent change (a customer won't pay, costs went up)? Adjust future weeks accordingly.</t>
  </si>
  <si>
    <t xml:space="preserve">3. Roll the forecast forward</t>
  </si>
  <si>
    <t xml:space="preserve">Save a copy of the file for your records (e.g., 'Cash Forecast - week of 11-02-26'). In the new copy: (a) update the Forecast start date on Setup to the next week; (b) update the Opening cash balance on Setup to your actual bank balance; (c) on the 13-Week Forecast tab, copy each section's input rows for Weeks 2-13 and use Paste Special &gt; Values into Week 1, so everything shifts left one week; (d) fill in the new Week 13; (e) clear the Actuals tab and start fresh. Copy and paste only the yellow input cells - not totals.</t>
  </si>
  <si>
    <t xml:space="preserve">4. Re-check the 13 weeks</t>
  </si>
  <si>
    <t xml:space="preserve">Update any estimates that have changed, then review the Status row again. A rolling forecast always looks 13 weeks ahead.</t>
  </si>
  <si>
    <t xml:space="preserve">TIPS FOR A BETTER FORECAST</t>
  </si>
  <si>
    <t xml:space="preserve">Be realistic on collections</t>
  </si>
  <si>
    <t xml:space="preserve">Use how customers actually pay, not your invoice terms. If a customer usually pays in 45 days on net 30 terms, forecast 45.</t>
  </si>
  <si>
    <t xml:space="preserve">Be conservative</t>
  </si>
  <si>
    <t xml:space="preserve">When unsure, forecast receipts a little later and a little lower, and payments a little earlier and a little higher.</t>
  </si>
  <si>
    <t xml:space="preserve">Watch the calendar</t>
  </si>
  <si>
    <t xml:space="preserve">Months with 5 paydays, quarterly tax deadlines, annual insurance premiums, holidays and seasonal swings often drive shortfalls.</t>
  </si>
  <si>
    <t xml:space="preserve">Need more lines?</t>
  </si>
  <si>
    <t xml:space="preserve">Insert a new row INSIDE a section (between the first and last line item, above the total row) - the totals will include it automatically. Add the same row in the same place on the Actuals tab so the tabs stay aligned. The Variance tab will need its references adjusted if you add rows.</t>
  </si>
  <si>
    <t xml:space="preserve">Don't overwrite formulas</t>
  </si>
  <si>
    <t xml:space="preserve">Only type in yellow cells. If you accidentally overwrite a formula, copy it from the cell next to it.</t>
  </si>
  <si>
    <t xml:space="preserve">Use it to communicate</t>
  </si>
  <si>
    <t xml:space="preserve">Lenders, investors and advisors respond well to a maintained 13-week forecast - it shows you understand and control your cash.</t>
  </si>
  <si>
    <t xml:space="preserve">Setup - Enter Your Business Information</t>
  </si>
  <si>
    <t xml:space="preserve">Fill in the yellow cells. Everything on the 13-Week Forecast and Actuals tabs pulls from here.</t>
  </si>
  <si>
    <t xml:space="preserve">BUSINESS INFORMATION</t>
  </si>
  <si>
    <t xml:space="preserve">Your entry</t>
  </si>
  <si>
    <t xml:space="preserve">Guidance</t>
  </si>
  <si>
    <t xml:space="preserve">Company name</t>
  </si>
  <si>
    <t xml:space="preserve">Your Company Name</t>
  </si>
  <si>
    <t xml:space="preserve">Appears in the title of each tab.</t>
  </si>
  <si>
    <t xml:space="preserve">Prepared by</t>
  </si>
  <si>
    <t xml:space="preserve">Name of the person maintaining the forecast.</t>
  </si>
  <si>
    <t xml:space="preserve">Forecast start date (first day of Week 1)</t>
  </si>
  <si>
    <t xml:space="preserve">Pick a consistent weekday (e.g., Monday). All 13 week dates calculate from this.</t>
  </si>
  <si>
    <t xml:space="preserve">Opening cash balance</t>
  </si>
  <si>
    <t xml:space="preserve">Actual combined bank balance(s) at the start of Week 1. Use the bank balance, not the accounting book balance, adjusted for uncleared checks.</t>
  </si>
  <si>
    <t xml:space="preserve">Minimum cash balance target</t>
  </si>
  <si>
    <t xml:space="preserve">The lowest balance you are comfortable holding (e.g., 2-4 weeks of operating disbursements). Weeks below this are flagged.</t>
  </si>
  <si>
    <t xml:space="preserve">Line of credit limit</t>
  </si>
  <si>
    <t xml:space="preserve">Total approved line of credit / revolver. Enter 0 if you have none.</t>
  </si>
  <si>
    <t xml:space="preserve">Line of credit balance owed at start</t>
  </si>
  <si>
    <t xml:space="preserve">Amount already drawn on the line at the start of Week 1. Enter 0 if none.</t>
  </si>
  <si>
    <t xml:space="preserve">LINE ITEM NAMES - rename these to fit your business</t>
  </si>
  <si>
    <t xml:space="preserve">Line item name (edit)</t>
  </si>
  <si>
    <t xml:space="preserve">What to include</t>
  </si>
  <si>
    <t xml:space="preserve">Operating Receipts</t>
  </si>
  <si>
    <t xml:space="preserve">Operating line 1</t>
  </si>
  <si>
    <t xml:space="preserve">Collections from customers (accounts receivable)</t>
  </si>
  <si>
    <t xml:space="preserve">Payments you expect to receive on invoices already sent or to be sent. Use your A/R aging and customers' actual payment habits.</t>
  </si>
  <si>
    <t xml:space="preserve">Operating line 2</t>
  </si>
  <si>
    <t xml:space="preserve">Cash, card &amp; online sales</t>
  </si>
  <si>
    <t xml:space="preserve">Sales paid at the time of purchase (net of card processing fees if deposited net).</t>
  </si>
  <si>
    <t xml:space="preserve">Operating line 3</t>
  </si>
  <si>
    <t xml:space="preserve">Customer deposits, retainers &amp; prepayments</t>
  </si>
  <si>
    <t xml:space="preserve">Up-front payments received before work is performed or goods are delivered.</t>
  </si>
  <si>
    <t xml:space="preserve">Operating line 4</t>
  </si>
  <si>
    <t xml:space="preserve">Other operating receipts</t>
  </si>
  <si>
    <t xml:space="preserve">Refunds, rebates, interest income, grants tied to operations, etc.</t>
  </si>
  <si>
    <t xml:space="preserve">Operating line 5</t>
  </si>
  <si>
    <t xml:space="preserve">Other operating receipts (specify)</t>
  </si>
  <si>
    <t xml:space="preserve">Rename for any other recurring operating inflow, or leave unused.</t>
  </si>
  <si>
    <t xml:space="preserve">Operating Disbursements</t>
  </si>
  <si>
    <t xml:space="preserve">Payroll - net wages</t>
  </si>
  <si>
    <t xml:space="preserve">Net pay deposited to employees on each pay date.</t>
  </si>
  <si>
    <t xml:space="preserve">Payroll taxes &amp; withholdings</t>
  </si>
  <si>
    <t xml:space="preserve">Employer + employee taxes and withholdings remitted (often on or near pay date).</t>
  </si>
  <si>
    <t xml:space="preserve">Employee benefits</t>
  </si>
  <si>
    <t xml:space="preserve">Health insurance, retirement contributions, other benefits.</t>
  </si>
  <si>
    <t xml:space="preserve">Contractors &amp; subcontractors</t>
  </si>
  <si>
    <t xml:space="preserve">1099 contractors, freelancers, subcontracted labor.</t>
  </si>
  <si>
    <t xml:space="preserve">Inventory, materials &amp; cost of goods</t>
  </si>
  <si>
    <t xml:space="preserve">Supplier/vendor payments for products, raw materials, direct costs. Time by vendor terms.</t>
  </si>
  <si>
    <t xml:space="preserve">Operating line 6</t>
  </si>
  <si>
    <t xml:space="preserve">Rent &amp; occupancy</t>
  </si>
  <si>
    <t xml:space="preserve">Rent, CAM charges, property-related costs.</t>
  </si>
  <si>
    <t xml:space="preserve">Operating line 7</t>
  </si>
  <si>
    <t xml:space="preserve">Utilities &amp; telecom</t>
  </si>
  <si>
    <t xml:space="preserve">Electric, water, gas, internet, phones.</t>
  </si>
  <si>
    <t xml:space="preserve">Operating line 8</t>
  </si>
  <si>
    <t xml:space="preserve">Insurance</t>
  </si>
  <si>
    <t xml:space="preserve">General liability, property, auto, workers' comp, etc.</t>
  </si>
  <si>
    <t xml:space="preserve">Operating line 9</t>
  </si>
  <si>
    <t xml:space="preserve">Marketing &amp; advertising</t>
  </si>
  <si>
    <t xml:space="preserve">Ads, agencies, promotions, sponsorships.</t>
  </si>
  <si>
    <t xml:space="preserve">Operating line 10</t>
  </si>
  <si>
    <t xml:space="preserve">Software, technology &amp; subscriptions</t>
  </si>
  <si>
    <t xml:space="preserve">SaaS tools, IT services, hosting, licenses.</t>
  </si>
  <si>
    <t xml:space="preserve">Operating line 11</t>
  </si>
  <si>
    <t xml:space="preserve">Professional fees</t>
  </si>
  <si>
    <t xml:space="preserve">Accounting, legal, consulting.</t>
  </si>
  <si>
    <t xml:space="preserve">Operating line 12</t>
  </si>
  <si>
    <t xml:space="preserve">Vehicles, fuel &amp; travel</t>
  </si>
  <si>
    <t xml:space="preserve">Fuel, maintenance, mileage, travel.</t>
  </si>
  <si>
    <t xml:space="preserve">Operating line 13</t>
  </si>
  <si>
    <t xml:space="preserve">Sales &amp; use tax remittances</t>
  </si>
  <si>
    <t xml:space="preserve">Sales tax collected from customers and paid to the state.</t>
  </si>
  <si>
    <t xml:space="preserve">Operating line 14</t>
  </si>
  <si>
    <t xml:space="preserve">Other operating expenses</t>
  </si>
  <si>
    <t xml:space="preserve">Supplies, repairs, bank fees, and anything else not listed above.</t>
  </si>
  <si>
    <t xml:space="preserve">Non-Operating &amp; Financing Inflows</t>
  </si>
  <si>
    <t xml:space="preserve">Non-Operating line 1</t>
  </si>
  <si>
    <t xml:space="preserve">Loan proceeds (term loans, not line of credit)</t>
  </si>
  <si>
    <t xml:space="preserve">New loan funds received. Line of credit draws go in the Line of Credit section below.</t>
  </si>
  <si>
    <t xml:space="preserve">Non-Operating line 2</t>
  </si>
  <si>
    <t xml:space="preserve">Owner capital contributions</t>
  </si>
  <si>
    <t xml:space="preserve">Cash the owner(s) put into the business.</t>
  </si>
  <si>
    <t xml:space="preserve">Non-Operating line 3</t>
  </si>
  <si>
    <t xml:space="preserve">Asset sales &amp; other non-operating inflows</t>
  </si>
  <si>
    <t xml:space="preserve">Sale of equipment, vehicles, investments, insurance proceeds, etc.</t>
  </si>
  <si>
    <t xml:space="preserve">Non-Operating &amp; Financing Outflows</t>
  </si>
  <si>
    <t xml:space="preserve">Loan payments (principal &amp; interest)</t>
  </si>
  <si>
    <t xml:space="preserve">Scheduled payments on term loans, SBA loans, etc.</t>
  </si>
  <si>
    <t xml:space="preserve">Equipment &amp; vehicle financing / leases</t>
  </si>
  <si>
    <t xml:space="preserve">Payments on financed equipment or vehicle leases.</t>
  </si>
  <si>
    <t xml:space="preserve">Capital expenditures (equipment, buildouts)</t>
  </si>
  <si>
    <t xml:space="preserve">Large one-time purchases of long-term assets.</t>
  </si>
  <si>
    <t xml:space="preserve">Non-Operating line 4</t>
  </si>
  <si>
    <t xml:space="preserve">Owner draws / distributions</t>
  </si>
  <si>
    <t xml:space="preserve">Cash taken out of the business by owner(s).</t>
  </si>
  <si>
    <t xml:space="preserve">Non-Operating line 5</t>
  </si>
  <si>
    <t xml:space="preserve">Income tax payments</t>
  </si>
  <si>
    <t xml:space="preserve">Estimated or annual federal/state income tax payments.</t>
  </si>
  <si>
    <t xml:space="preserve">Non-Operating line 6</t>
  </si>
  <si>
    <t xml:space="preserve">Other non-operating payments</t>
  </si>
  <si>
    <t xml:space="preserve">Anything else not part of day-to-day operations.</t>
  </si>
  <si>
    <t xml:space="preserve">Tip: unused lines can be left as-is with no amounts entered - they will simply show dashes.</t>
  </si>
  <si>
    <t xml:space="preserve">All amounts in dollars. Enter every amount as a POSITIVE number - the template adds receipts and subtracts payments for you.</t>
  </si>
  <si>
    <t xml:space="preserve">Week</t>
  </si>
  <si>
    <t xml:space="preserve">13-Wk Total</t>
  </si>
  <si>
    <t xml:space="preserve">Notes / assumptions</t>
  </si>
  <si>
    <t xml:space="preserve">Week beginning</t>
  </si>
  <si>
    <t xml:space="preserve">Week ending</t>
  </si>
  <si>
    <t xml:space="preserve">BEGINNING CASH BALANCE</t>
  </si>
  <si>
    <t xml:space="preserve">OPERATING CASH RECEIPTS</t>
  </si>
  <si>
    <t xml:space="preserve">Total Operating Receipts</t>
  </si>
  <si>
    <t xml:space="preserve">OPERATING CASH DISBURSEMENTS</t>
  </si>
  <si>
    <t xml:space="preserve">Total Operating Disbursements</t>
  </si>
  <si>
    <t xml:space="preserve">NET OPERATING CASH FLOW</t>
  </si>
  <si>
    <t xml:space="preserve">NON-OPERATING &amp; FINANCING ACTIVITY</t>
  </si>
  <si>
    <t xml:space="preserve">Inflows</t>
  </si>
  <si>
    <t xml:space="preserve">Outflows</t>
  </si>
  <si>
    <t xml:space="preserve">Net Non-Operating Cash Flow</t>
  </si>
  <si>
    <t xml:space="preserve">NET CASH FLOW BEFORE LINE OF CREDIT</t>
  </si>
  <si>
    <t xml:space="preserve">LINE OF CREDIT (REVOLVER)</t>
  </si>
  <si>
    <t xml:space="preserve">Line of credit draws (borrowings)</t>
  </si>
  <si>
    <t xml:space="preserve">Line of credit repayments</t>
  </si>
  <si>
    <t xml:space="preserve">Net Line of Credit Activity</t>
  </si>
  <si>
    <t xml:space="preserve">ENDING CASH BALANCE</t>
  </si>
  <si>
    <t xml:space="preserve">LIQUIDITY CHECK</t>
  </si>
  <si>
    <t xml:space="preserve">Cash cushion / (shortfall) vs. minimum</t>
  </si>
  <si>
    <t xml:space="preserve">Line of credit balance - beginning of week</t>
  </si>
  <si>
    <t xml:space="preserve">Line of credit balance - end of week</t>
  </si>
  <si>
    <t xml:space="preserve">Available on line of credit</t>
  </si>
  <si>
    <t xml:space="preserve">TOTAL LIQUIDITY (ending cash + available credit)</t>
  </si>
  <si>
    <t xml:space="preserve">Status</t>
  </si>
  <si>
    <t xml:space="preserve">Enter what ACTUALLY came in and went out each week (from your bank statements). Compare to the forecast on the Variance tab.</t>
  </si>
  <si>
    <t xml:space="preserve">Pick a week number below. 'Cash impact' is positive (green) when the difference helped your cash and negative (red) when it hurt.</t>
  </si>
  <si>
    <t xml:space="preserve">Select week number (1-13):</t>
  </si>
  <si>
    <t xml:space="preserve">SELECTED WEEK</t>
  </si>
  <si>
    <t xml:space="preserve">CUMULATIVE THROUGH SELECTED WEEK</t>
  </si>
  <si>
    <t xml:space="preserve">Line item</t>
  </si>
  <si>
    <t xml:space="preserve">Forecast</t>
  </si>
  <si>
    <t xml:space="preserve">Actual</t>
  </si>
  <si>
    <t xml:space="preserve">Cash impact</t>
  </si>
  <si>
    <t xml:space="preserve">Line of credit draws</t>
  </si>
  <si>
    <t xml:space="preserve">Note: the Variance tab only compares weeks where you have entered actuals on the Actuals tab. For future weeks, Actual will show as zero.</t>
  </si>
  <si>
    <t xml:space="preserve">Example Company, Inc. - 13-Week Cash Flow Forecast (EXAMPLE)</t>
  </si>
  <si>
    <t xml:space="preserve">Illustrative example only - a fictional small business to show how a completed forecast looks. Blue = inputs.</t>
  </si>
  <si>
    <t xml:space="preserve">Per A/R aging; customers pay ~35 days avg. Holiday slowdown wks 10-12.</t>
  </si>
  <si>
    <t xml:space="preserve">Trailing 8-wk avg, +20% for holiday season wks 6-11.</t>
  </si>
  <si>
    <t xml:space="preserve">Two signed contracts require 25% deposit.</t>
  </si>
  <si>
    <t xml:space="preserve">Vendor volume rebate expected early Dec.</t>
  </si>
  <si>
    <t xml:space="preserve">Bi-weekly payroll, 14 employees.</t>
  </si>
  <si>
    <t xml:space="preserve">Remitted with each payroll.</t>
  </si>
  <si>
    <t xml:space="preserve">Health premium due 1st of month.</t>
  </si>
  <si>
    <t xml:space="preserve">Bi-weekly invoices from 2 subcontractors.</t>
  </si>
  <si>
    <t xml:space="preserve">Open A/P + planned purchase orders, net 30 terms.</t>
  </si>
  <si>
    <t xml:space="preserve">Due 1st of month.</t>
  </si>
  <si>
    <t xml:space="preserve">Avg of last 3 bills, paid mid-month.</t>
  </si>
  <si>
    <t xml:space="preserve">Monthly premium financing.</t>
  </si>
  <si>
    <t xml:space="preserve">Flat weekly digital ad budget.</t>
  </si>
  <si>
    <t xml:space="preserve">Monthly SaaS charges.</t>
  </si>
  <si>
    <t xml:space="preserve">Bookkeeping; year-end planning fee wk 13.</t>
  </si>
  <si>
    <t xml:space="preserve">Fuel cards, weekly.</t>
  </si>
  <si>
    <t xml:space="preserve">Due 20th of month; Dec sales higher.</t>
  </si>
  <si>
    <t xml:space="preserve">Supplies, repairs, bank fees.</t>
  </si>
  <si>
    <t xml:space="preserve">Selling old delivery van.</t>
  </si>
  <si>
    <t xml:space="preserve">SBA loan, due 1st of month.</t>
  </si>
  <si>
    <t xml:space="preserve">Equipment lease, mid-month.</t>
  </si>
  <si>
    <t xml:space="preserve">New equipment purchase - could be delayed if cash tight.</t>
  </si>
  <si>
    <t xml:space="preserve">Monthly owner draw.</t>
  </si>
  <si>
    <t xml:space="preserve">Q4 estimated tax due Jan 15.</t>
  </si>
  <si>
    <t xml:space="preserve">Draw to stay above $40K minimum (wks 7 &amp; 11).</t>
  </si>
  <si>
    <t xml:space="preserve">Repay wk 9 once collections recover.</t>
  </si>
  <si>
    <t xml:space="preserve">Week 13 is flagged BELOW MIN - in real life the owner would plan a LOC draw, delay the capital purchase, or speed up collections.</t>
  </si>
</sst>
</file>

<file path=xl/styles.xml><?xml version="1.0" encoding="utf-8"?>
<styleSheet xmlns="http://schemas.openxmlformats.org/spreadsheetml/2006/main">
  <numFmts count="5">
    <numFmt numFmtId="164" formatCode="General"/>
    <numFmt numFmtId="165" formatCode="mm/dd/yy"/>
    <numFmt numFmtId="166" formatCode="\$#,##0;&quot;($&quot;#,##0\);\-"/>
    <numFmt numFmtId="167" formatCode="#,##0;\(#,##0\);\-"/>
    <numFmt numFmtId="168" formatCode="#,##0"/>
  </numFmts>
  <fonts count="30">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i val="true"/>
      <sz val="11"/>
      <color rgb="FF595959"/>
      <name val="Arial"/>
      <family val="0"/>
      <charset val="1"/>
    </font>
    <font>
      <b val="true"/>
      <sz val="12"/>
      <color rgb="FFFFFFFF"/>
      <name val="Arial"/>
      <family val="0"/>
      <charset val="1"/>
    </font>
    <font>
      <sz val="10"/>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4"/>
      <color rgb="FF1F3864"/>
      <name val="Arial"/>
      <family val="0"/>
      <charset val="1"/>
    </font>
    <font>
      <i val="true"/>
      <sz val="10"/>
      <color rgb="FF595959"/>
      <name val="Arial"/>
      <family val="0"/>
      <charset val="1"/>
    </font>
    <font>
      <b val="true"/>
      <sz val="10"/>
      <color rgb="FFFFFFFF"/>
      <name val="Arial"/>
      <family val="0"/>
      <charset val="1"/>
    </font>
    <font>
      <sz val="10"/>
      <color rgb="FF0000FF"/>
      <name val="Arial"/>
      <family val="0"/>
      <charset val="1"/>
    </font>
    <font>
      <sz val="10"/>
      <color rgb="FF595959"/>
      <name val="Arial"/>
      <family val="0"/>
      <charset val="1"/>
    </font>
    <font>
      <sz val="10"/>
      <name val="Arial"/>
      <family val="2"/>
    </font>
    <font>
      <i val="true"/>
      <sz val="9"/>
      <color rgb="FF595959"/>
      <name val="Arial"/>
      <family val="0"/>
      <charset val="1"/>
    </font>
    <font>
      <b val="true"/>
      <sz val="10"/>
      <color rgb="FF1F3864"/>
      <name val="Arial"/>
      <family val="0"/>
      <charset val="1"/>
    </font>
    <font>
      <sz val="10"/>
      <color rgb="FF008000"/>
      <name val="Arial"/>
      <family val="0"/>
      <charset val="1"/>
    </font>
    <font>
      <sz val="9"/>
      <color rgb="FF0000FF"/>
      <name val="Arial"/>
      <family val="0"/>
      <charset val="1"/>
    </font>
    <font>
      <b val="true"/>
      <i val="true"/>
      <sz val="10"/>
      <name val="Arial"/>
      <family val="0"/>
      <charset val="1"/>
    </font>
    <font>
      <b val="true"/>
      <sz val="9"/>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000000"/>
      <name val="Arial"/>
      <family val="0"/>
      <charset val="1"/>
    </font>
    <font>
      <sz val="10"/>
      <color rgb="FF000000"/>
      <name val="Arial"/>
      <family val="0"/>
      <charset val="1"/>
    </font>
    <font>
      <b val="true"/>
      <sz val="10"/>
      <color rgb="FFFFFF99"/>
      <name val="Arial"/>
      <family val="0"/>
      <charset val="1"/>
    </font>
    <font>
      <i val="true"/>
      <sz val="9"/>
      <color rgb="FFC00000"/>
      <name val="Arial"/>
      <family val="0"/>
      <charset val="1"/>
    </font>
  </fonts>
  <fills count="7">
    <fill>
      <patternFill patternType="none"/>
    </fill>
    <fill>
      <patternFill patternType="gray125"/>
    </fill>
    <fill>
      <patternFill patternType="solid">
        <fgColor rgb="FF1F3864"/>
        <bgColor rgb="FF333333"/>
      </patternFill>
    </fill>
    <fill>
      <patternFill patternType="solid">
        <fgColor rgb="FFFFFF99"/>
        <bgColor rgb="FFFFEB9C"/>
      </patternFill>
    </fill>
    <fill>
      <patternFill patternType="solid">
        <fgColor rgb="FFD9E1F2"/>
        <bgColor rgb="FFD9D9D9"/>
      </patternFill>
    </fill>
    <fill>
      <patternFill patternType="solid">
        <fgColor rgb="FFE2EFDA"/>
        <bgColor rgb="FFF2F2F2"/>
      </patternFill>
    </fill>
    <fill>
      <patternFill patternType="solid">
        <fgColor rgb="FFF2F2F2"/>
        <bgColor rgb="FFE2EFDA"/>
      </patternFill>
    </fill>
  </fills>
  <borders count="3">
    <border diagonalUp="false" diagonalDown="false">
      <left/>
      <right/>
      <top/>
      <bottom/>
      <diagonal/>
    </border>
    <border diagonalUp="false" diagonalDown="false">
      <left/>
      <right/>
      <top style="thin">
        <color rgb="FF808080"/>
      </top>
      <bottom/>
      <diagonal/>
    </border>
    <border diagonalUp="false" diagonalDown="false">
      <left/>
      <right/>
      <top style="thin">
        <color rgb="FF808080"/>
      </top>
      <bottom style="double"/>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true" applyProtection="false">
      <alignment horizontal="left"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5" fontId="14" fillId="3" borderId="0" xfId="0" applyFont="true" applyBorder="false" applyAlignment="true" applyProtection="false">
      <alignment horizontal="left" vertical="bottom" textRotation="0" wrapText="false" indent="0" shrinkToFit="false"/>
      <protection locked="true" hidden="false"/>
    </xf>
    <xf numFmtId="166" fontId="14" fillId="3" borderId="0" xfId="0" applyFont="true" applyBorder="false" applyAlignment="true" applyProtection="false">
      <alignment horizontal="left" vertical="bottom" textRotation="0" wrapText="fals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3" fillId="2" borderId="0" xfId="0" applyFont="true" applyBorder="false" applyAlignment="true" applyProtection="false">
      <alignment horizontal="left" vertical="bottom" textRotation="0" wrapText="false" indent="0" shrinkToFit="false"/>
      <protection locked="true" hidden="false"/>
    </xf>
    <xf numFmtId="164" fontId="13" fillId="2" borderId="0" xfId="0" applyFont="true" applyBorder="false" applyAlignment="true" applyProtection="false">
      <alignment horizontal="center" vertical="bottom" textRotation="0" wrapText="false" indent="0" shrinkToFit="false"/>
      <protection locked="true" hidden="false"/>
    </xf>
    <xf numFmtId="165" fontId="13" fillId="2" borderId="0" xfId="0" applyFont="true" applyBorder="false" applyAlignment="true" applyProtection="false">
      <alignment horizontal="center" vertical="bottom" textRotation="0" wrapText="false" indent="0" shrinkToFit="false"/>
      <protection locked="true" hidden="false"/>
    </xf>
    <xf numFmtId="164" fontId="8" fillId="5" borderId="0" xfId="0" applyFont="true" applyBorder="false" applyAlignment="false" applyProtection="false">
      <alignment horizontal="general" vertical="bottom" textRotation="0" wrapText="false" indent="0" shrinkToFit="false"/>
      <protection locked="true" hidden="false"/>
    </xf>
    <xf numFmtId="167" fontId="10" fillId="5" borderId="0" xfId="0" applyFont="true" applyBorder="false" applyAlignment="false" applyProtection="false">
      <alignment horizontal="general" vertical="bottom" textRotation="0" wrapText="false" indent="0" shrinkToFit="false"/>
      <protection locked="true" hidden="false"/>
    </xf>
    <xf numFmtId="167" fontId="8"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1" shrinkToFit="false"/>
      <protection locked="true" hidden="false"/>
    </xf>
    <xf numFmtId="167" fontId="14" fillId="3"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20" fillId="3" borderId="0" xfId="0" applyFont="true" applyBorder="false" applyAlignment="false" applyProtection="false">
      <alignment horizontal="general" vertical="bottom" textRotation="0" wrapText="fals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7" fontId="8" fillId="6" borderId="1" xfId="0" applyFont="true" applyBorder="tru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7" fontId="8" fillId="5" borderId="1"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8" fillId="5" borderId="2" xfId="0" applyFont="true" applyBorder="true" applyAlignment="false" applyProtection="false">
      <alignment horizontal="general" vertical="bottom" textRotation="0" wrapText="false" indent="0" shrinkToFit="false"/>
      <protection locked="true" hidden="false"/>
    </xf>
    <xf numFmtId="167" fontId="8" fillId="5" borderId="2" xfId="0" applyFont="true" applyBorder="true" applyAlignment="false" applyProtection="false">
      <alignment horizontal="general" vertical="bottom" textRotation="0" wrapText="false" indent="0" shrinkToFit="false"/>
      <protection locked="true" hidden="false"/>
    </xf>
    <xf numFmtId="167" fontId="19"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false" indent="1" shrinkToFit="false"/>
      <protection locked="true" hidden="false"/>
    </xf>
    <xf numFmtId="167" fontId="7" fillId="0" borderId="0" xfId="0" applyFont="true" applyBorder="tru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center" vertical="bottom" textRotation="0" wrapText="false" indent="0" shrinkToFit="false"/>
      <protection locked="true" hidden="false"/>
    </xf>
    <xf numFmtId="164" fontId="9" fillId="3" borderId="0" xfId="0" applyFont="true" applyBorder="false" applyAlignment="true" applyProtection="false">
      <alignment horizontal="center"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26" fillId="5" borderId="0" xfId="0" applyFont="true" applyBorder="false" applyAlignment="false" applyProtection="false">
      <alignment horizontal="general" vertical="bottom" textRotation="0" wrapText="false" indent="0" shrinkToFit="false"/>
      <protection locked="true" hidden="false"/>
    </xf>
    <xf numFmtId="164" fontId="26" fillId="6" borderId="0" xfId="0" applyFont="true" applyBorder="false" applyAlignment="false" applyProtection="false">
      <alignment horizontal="general" vertical="bottom" textRotation="0" wrapText="false" indent="0" shrinkToFit="false"/>
      <protection locked="true" hidden="false"/>
    </xf>
    <xf numFmtId="167" fontId="8" fillId="6" borderId="0" xfId="0" applyFont="true" applyBorder="false" applyAlignment="false" applyProtection="false">
      <alignment horizontal="general" vertical="bottom" textRotation="0" wrapText="false" indent="0" shrinkToFit="false"/>
      <protection locked="true" hidden="false"/>
    </xf>
    <xf numFmtId="164" fontId="27" fillId="0" borderId="0" xfId="0" applyFont="true" applyBorder="false" applyAlignment="true" applyProtection="false">
      <alignment horizontal="general" vertical="bottom" textRotation="0" wrapText="false" indent="1" shrinkToFit="false"/>
      <protection locked="true" hidden="false"/>
    </xf>
    <xf numFmtId="165" fontId="28" fillId="2" borderId="0" xfId="0" applyFont="true" applyBorder="false" applyAlignment="true" applyProtection="false">
      <alignment horizontal="center" vertical="bottom" textRotation="0" wrapText="false" indent="0" shrinkToFit="false"/>
      <protection locked="true" hidden="false"/>
    </xf>
    <xf numFmtId="167" fontId="9" fillId="5" borderId="0" xfId="0" applyFont="true" applyBorder="false" applyAlignment="false" applyProtection="false">
      <alignment horizontal="general" vertical="bottom" textRotation="0" wrapText="false" indent="0" shrinkToFit="false"/>
      <protection locked="true" hidden="false"/>
    </xf>
    <xf numFmtId="167" fontId="14"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7" fontId="27"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b val="1"/>
        <color rgb="FF9C0006"/>
      </font>
      <fill>
        <patternFill>
          <bgColor rgb="FFFFC7CE"/>
        </patternFill>
      </fill>
    </dxf>
    <dxf>
      <font>
        <b val="1"/>
        <color rgb="FF9C5700"/>
      </font>
      <fill>
        <patternFill>
          <bgColor rgb="FFFFEB9C"/>
        </patternFill>
      </fill>
    </dxf>
    <dxf>
      <font>
        <b val="1"/>
        <color rgb="FF006100"/>
      </font>
      <fill>
        <patternFill>
          <bgColor rgb="FFC6EFCE"/>
        </patternFill>
      </fill>
    </dxf>
    <dxf>
      <font>
        <b val="1"/>
        <color rgb="FFC00000"/>
      </font>
    </dxf>
    <dxf>
      <font>
        <b val="1"/>
        <color rgb="FF008000"/>
      </font>
    </dxf>
  </dxfs>
  <colors>
    <indexedColors>
      <rgbColor rgb="FF000000"/>
      <rgbColor rgb="FFFFFFFF"/>
      <rgbColor rgb="FFC00000"/>
      <rgbColor rgb="FF00FF00"/>
      <rgbColor rgb="FF0000FF"/>
      <rgbColor rgb="FFFFEB9C"/>
      <rgbColor rgb="FFFF00FF"/>
      <rgbColor rgb="FF00FFFF"/>
      <rgbColor rgb="FF9C0006"/>
      <rgbColor rgb="FF008000"/>
      <rgbColor rgb="FF000080"/>
      <rgbColor rgb="FF808000"/>
      <rgbColor rgb="FF800080"/>
      <rgbColor rgb="FF008080"/>
      <rgbColor rgb="FFA6A6A6"/>
      <rgbColor rgb="FF808080"/>
      <rgbColor rgb="FF9999FF"/>
      <rgbColor rgb="FFBE4B48"/>
      <rgbColor rgb="FFF2F2F2"/>
      <rgbColor rgb="FFE2EFD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9E1F2"/>
      <rgbColor rgb="FFC6EFCE"/>
      <rgbColor rgb="FFFFFF99"/>
      <rgbColor rgb="FF99CCFF"/>
      <rgbColor rgb="FFFF99CC"/>
      <rgbColor rgb="FFCC99FF"/>
      <rgbColor rgb="FFFFC7CE"/>
      <rgbColor rgb="FF4A7EBB"/>
      <rgbColor rgb="FF33CCCC"/>
      <rgbColor rgb="FF98B855"/>
      <rgbColor rgb="FFFFC000"/>
      <rgbColor rgb="FFFF9900"/>
      <rgbColor rgb="FFFF6600"/>
      <rgbColor rgb="FF595959"/>
      <rgbColor rgb="FF878787"/>
      <rgbColor rgb="FF1F3864"/>
      <rgbColor rgb="FF70AD47"/>
      <rgbColor rgb="FF0061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Ending Cash vs. Minimum Target</a:t>
            </a:r>
          </a:p>
        </c:rich>
      </c:tx>
      <c:overlay val="0"/>
      <c:spPr>
        <a:noFill/>
        <a:ln w="0">
          <a:noFill/>
        </a:ln>
      </c:spPr>
    </c:title>
    <c:autoTitleDeleted val="0"/>
    <c:plotArea>
      <c:lineChart>
        <c:grouping val="standard"/>
        <c:varyColors val="0"/>
        <c:ser>
          <c:idx val="0"/>
          <c:order val="0"/>
          <c:tx>
            <c:strRef>
              <c:f>'13-Week Forecast'!A59</c:f>
              <c:strCache>
                <c:ptCount val="1"/>
                <c:pt idx="0">
                  <c:v>ENDING CASH BALANCE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'13-Week Forecast'!$B$6:$N$6</c:f>
              <c:strCache>
                <c:ptCount val="13"/>
                <c:pt idx="0">
                  <c:v>10/19/26</c:v>
                </c:pt>
                <c:pt idx="1">
                  <c:v>10/26/26</c:v>
                </c:pt>
                <c:pt idx="2">
                  <c:v>11/02/26</c:v>
                </c:pt>
                <c:pt idx="3">
                  <c:v>11/09/26</c:v>
                </c:pt>
                <c:pt idx="4">
                  <c:v>11/16/26</c:v>
                </c:pt>
                <c:pt idx="5">
                  <c:v>11/23/26</c:v>
                </c:pt>
                <c:pt idx="6">
                  <c:v>11/30/26</c:v>
                </c:pt>
                <c:pt idx="7">
                  <c:v>12/07/26</c:v>
                </c:pt>
                <c:pt idx="8">
                  <c:v>12/14/26</c:v>
                </c:pt>
                <c:pt idx="9">
                  <c:v>12/21/26</c:v>
                </c:pt>
                <c:pt idx="10">
                  <c:v>12/28/26</c:v>
                </c:pt>
                <c:pt idx="11">
                  <c:v>01/04/27</c:v>
                </c:pt>
                <c:pt idx="12">
                  <c:v>01/11/27</c:v>
                </c:pt>
              </c:strCache>
            </c:strRef>
          </c:cat>
          <c:val>
            <c:numRef>
              <c:f>'13-Week Forecast'!$B$59:$N$59</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1"/>
        </c:ser>
        <c:ser>
          <c:idx val="1"/>
          <c:order val="1"/>
          <c:tx>
            <c:strRef>
              <c:f>'13-Week Forecast'!A62</c:f>
              <c:strCache>
                <c:ptCount val="1"/>
                <c:pt idx="0">
                  <c:v>Minimum cash balance target</c:v>
                </c:pt>
              </c:strCache>
            </c:strRef>
          </c:tx>
          <c:spPr>
            <a:solidFill>
              <a:srgbClr val="be4b48"/>
            </a:solidFill>
            <a:ln w="28440">
              <a:solidFill>
                <a:srgbClr val="be4b48"/>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'13-Week Forecast'!$B$6:$N$6</c:f>
              <c:strCache>
                <c:ptCount val="13"/>
                <c:pt idx="0">
                  <c:v>10/19/26</c:v>
                </c:pt>
                <c:pt idx="1">
                  <c:v>10/26/26</c:v>
                </c:pt>
                <c:pt idx="2">
                  <c:v>11/02/26</c:v>
                </c:pt>
                <c:pt idx="3">
                  <c:v>11/09/26</c:v>
                </c:pt>
                <c:pt idx="4">
                  <c:v>11/16/26</c:v>
                </c:pt>
                <c:pt idx="5">
                  <c:v>11/23/26</c:v>
                </c:pt>
                <c:pt idx="6">
                  <c:v>11/30/26</c:v>
                </c:pt>
                <c:pt idx="7">
                  <c:v>12/07/26</c:v>
                </c:pt>
                <c:pt idx="8">
                  <c:v>12/14/26</c:v>
                </c:pt>
                <c:pt idx="9">
                  <c:v>12/21/26</c:v>
                </c:pt>
                <c:pt idx="10">
                  <c:v>12/28/26</c:v>
                </c:pt>
                <c:pt idx="11">
                  <c:v>01/04/27</c:v>
                </c:pt>
                <c:pt idx="12">
                  <c:v>01/11/27</c:v>
                </c:pt>
              </c:strCache>
            </c:strRef>
          </c:cat>
          <c:val>
            <c:numRef>
              <c:f>'13-Week Forecast'!$B$62:$N$62</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1"/>
        </c:ser>
        <c:ser>
          <c:idx val="2"/>
          <c:order val="2"/>
          <c:tx>
            <c:strRef>
              <c:f>'13-Week Forecast'!A69</c:f>
              <c:strCache>
                <c:ptCount val="1"/>
                <c:pt idx="0">
                  <c:v>TOTAL LIQUIDITY (ending cash + available credit)</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'13-Week Forecast'!$B$6:$N$6</c:f>
              <c:strCache>
                <c:ptCount val="13"/>
                <c:pt idx="0">
                  <c:v>10/19/26</c:v>
                </c:pt>
                <c:pt idx="1">
                  <c:v>10/26/26</c:v>
                </c:pt>
                <c:pt idx="2">
                  <c:v>11/02/26</c:v>
                </c:pt>
                <c:pt idx="3">
                  <c:v>11/09/26</c:v>
                </c:pt>
                <c:pt idx="4">
                  <c:v>11/16/26</c:v>
                </c:pt>
                <c:pt idx="5">
                  <c:v>11/23/26</c:v>
                </c:pt>
                <c:pt idx="6">
                  <c:v>11/30/26</c:v>
                </c:pt>
                <c:pt idx="7">
                  <c:v>12/07/26</c:v>
                </c:pt>
                <c:pt idx="8">
                  <c:v>12/14/26</c:v>
                </c:pt>
                <c:pt idx="9">
                  <c:v>12/21/26</c:v>
                </c:pt>
                <c:pt idx="10">
                  <c:v>12/28/26</c:v>
                </c:pt>
                <c:pt idx="11">
                  <c:v>01/04/27</c:v>
                </c:pt>
                <c:pt idx="12">
                  <c:v>01/11/27</c:v>
                </c:pt>
              </c:strCache>
            </c:strRef>
          </c:cat>
          <c:val>
            <c:numRef>
              <c:f>'13-Week Forecast'!$B$69:$N$69</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1"/>
        </c:ser>
        <c:hiLowLines>
          <c:spPr>
            <a:ln w="0">
              <a:noFill/>
            </a:ln>
          </c:spPr>
        </c:hiLowLines>
        <c:marker val="0"/>
        <c:axId val="65999463"/>
        <c:axId val="10948113"/>
      </c:lineChart>
      <c:catAx>
        <c:axId val="65999463"/>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Week beginning</a:t>
                </a:r>
              </a:p>
            </c:rich>
          </c:tx>
          <c:overlay val="0"/>
          <c:spPr>
            <a:noFill/>
            <a:ln w="0">
              <a:noFill/>
            </a:ln>
          </c:spPr>
        </c:title>
        <c:numFmt formatCode="mm/dd"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948113"/>
        <c:crosses val="autoZero"/>
        <c:auto val="1"/>
        <c:lblAlgn val="ctr"/>
        <c:lblOffset val="100"/>
        <c:noMultiLvlLbl val="0"/>
      </c:catAx>
      <c:valAx>
        <c:axId val="1094811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Dollars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99946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Ending Cash vs. Minimum Target</a:t>
            </a:r>
          </a:p>
        </c:rich>
      </c:tx>
      <c:overlay val="0"/>
      <c:spPr>
        <a:noFill/>
        <a:ln w="0">
          <a:noFill/>
        </a:ln>
      </c:spPr>
    </c:title>
    <c:autoTitleDeleted val="0"/>
    <c:plotArea>
      <c:lineChart>
        <c:grouping val="standard"/>
        <c:varyColors val="0"/>
        <c:ser>
          <c:idx val="0"/>
          <c:order val="0"/>
          <c:tx>
            <c:strRef>
              <c:f>Actuals!A59</c:f>
              <c:strCache>
                <c:ptCount val="1"/>
                <c:pt idx="0">
                  <c:v>ENDING CASH BALANCE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Actuals!$B$6:$N$6</c:f>
              <c:strCache>
                <c:ptCount val="13"/>
                <c:pt idx="0">
                  <c:v>10/19/26</c:v>
                </c:pt>
                <c:pt idx="1">
                  <c:v>10/26/26</c:v>
                </c:pt>
                <c:pt idx="2">
                  <c:v>11/02/26</c:v>
                </c:pt>
                <c:pt idx="3">
                  <c:v>11/09/26</c:v>
                </c:pt>
                <c:pt idx="4">
                  <c:v>11/16/26</c:v>
                </c:pt>
                <c:pt idx="5">
                  <c:v>11/23/26</c:v>
                </c:pt>
                <c:pt idx="6">
                  <c:v>11/30/26</c:v>
                </c:pt>
                <c:pt idx="7">
                  <c:v>12/07/26</c:v>
                </c:pt>
                <c:pt idx="8">
                  <c:v>12/14/26</c:v>
                </c:pt>
                <c:pt idx="9">
                  <c:v>12/21/26</c:v>
                </c:pt>
                <c:pt idx="10">
                  <c:v>12/28/26</c:v>
                </c:pt>
                <c:pt idx="11">
                  <c:v>01/04/27</c:v>
                </c:pt>
                <c:pt idx="12">
                  <c:v>01/11/27</c:v>
                </c:pt>
              </c:strCache>
            </c:strRef>
          </c:cat>
          <c:val>
            <c:numRef>
              <c:f>Actuals!$B$59:$N$59</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1"/>
        </c:ser>
        <c:ser>
          <c:idx val="1"/>
          <c:order val="1"/>
          <c:tx>
            <c:strRef>
              <c:f>Actuals!A62</c:f>
              <c:strCache>
                <c:ptCount val="1"/>
                <c:pt idx="0">
                  <c:v>Minimum cash balance target</c:v>
                </c:pt>
              </c:strCache>
            </c:strRef>
          </c:tx>
          <c:spPr>
            <a:solidFill>
              <a:srgbClr val="be4b48"/>
            </a:solidFill>
            <a:ln w="28440">
              <a:solidFill>
                <a:srgbClr val="be4b48"/>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Actuals!$B$6:$N$6</c:f>
              <c:strCache>
                <c:ptCount val="13"/>
                <c:pt idx="0">
                  <c:v>10/19/26</c:v>
                </c:pt>
                <c:pt idx="1">
                  <c:v>10/26/26</c:v>
                </c:pt>
                <c:pt idx="2">
                  <c:v>11/02/26</c:v>
                </c:pt>
                <c:pt idx="3">
                  <c:v>11/09/26</c:v>
                </c:pt>
                <c:pt idx="4">
                  <c:v>11/16/26</c:v>
                </c:pt>
                <c:pt idx="5">
                  <c:v>11/23/26</c:v>
                </c:pt>
                <c:pt idx="6">
                  <c:v>11/30/26</c:v>
                </c:pt>
                <c:pt idx="7">
                  <c:v>12/07/26</c:v>
                </c:pt>
                <c:pt idx="8">
                  <c:v>12/14/26</c:v>
                </c:pt>
                <c:pt idx="9">
                  <c:v>12/21/26</c:v>
                </c:pt>
                <c:pt idx="10">
                  <c:v>12/28/26</c:v>
                </c:pt>
                <c:pt idx="11">
                  <c:v>01/04/27</c:v>
                </c:pt>
                <c:pt idx="12">
                  <c:v>01/11/27</c:v>
                </c:pt>
              </c:strCache>
            </c:strRef>
          </c:cat>
          <c:val>
            <c:numRef>
              <c:f>Actuals!$B$62:$N$62</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1"/>
        </c:ser>
        <c:ser>
          <c:idx val="2"/>
          <c:order val="2"/>
          <c:tx>
            <c:strRef>
              <c:f>Actuals!A69</c:f>
              <c:strCache>
                <c:ptCount val="1"/>
                <c:pt idx="0">
                  <c:v>TOTAL LIQUIDITY (ending cash + available credit)</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Actuals!$B$6:$N$6</c:f>
              <c:strCache>
                <c:ptCount val="13"/>
                <c:pt idx="0">
                  <c:v>10/19/26</c:v>
                </c:pt>
                <c:pt idx="1">
                  <c:v>10/26/26</c:v>
                </c:pt>
                <c:pt idx="2">
                  <c:v>11/02/26</c:v>
                </c:pt>
                <c:pt idx="3">
                  <c:v>11/09/26</c:v>
                </c:pt>
                <c:pt idx="4">
                  <c:v>11/16/26</c:v>
                </c:pt>
                <c:pt idx="5">
                  <c:v>11/23/26</c:v>
                </c:pt>
                <c:pt idx="6">
                  <c:v>11/30/26</c:v>
                </c:pt>
                <c:pt idx="7">
                  <c:v>12/07/26</c:v>
                </c:pt>
                <c:pt idx="8">
                  <c:v>12/14/26</c:v>
                </c:pt>
                <c:pt idx="9">
                  <c:v>12/21/26</c:v>
                </c:pt>
                <c:pt idx="10">
                  <c:v>12/28/26</c:v>
                </c:pt>
                <c:pt idx="11">
                  <c:v>01/04/27</c:v>
                </c:pt>
                <c:pt idx="12">
                  <c:v>01/11/27</c:v>
                </c:pt>
              </c:strCache>
            </c:strRef>
          </c:cat>
          <c:val>
            <c:numRef>
              <c:f>Actuals!$B$69:$N$69</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1"/>
        </c:ser>
        <c:hiLowLines>
          <c:spPr>
            <a:ln w="0">
              <a:noFill/>
            </a:ln>
          </c:spPr>
        </c:hiLowLines>
        <c:marker val="0"/>
        <c:axId val="78517121"/>
        <c:axId val="75291526"/>
      </c:lineChart>
      <c:catAx>
        <c:axId val="78517121"/>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Week beginning</a:t>
                </a:r>
              </a:p>
            </c:rich>
          </c:tx>
          <c:overlay val="0"/>
          <c:spPr>
            <a:noFill/>
            <a:ln w="0">
              <a:noFill/>
            </a:ln>
          </c:spPr>
        </c:title>
        <c:numFmt formatCode="mm/dd"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5291526"/>
        <c:crosses val="autoZero"/>
        <c:auto val="1"/>
        <c:lblAlgn val="ctr"/>
        <c:lblOffset val="100"/>
        <c:noMultiLvlLbl val="0"/>
      </c:catAx>
      <c:valAx>
        <c:axId val="7529152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Dollars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8517121"/>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Ending Cash vs. Minimum Target</a:t>
            </a:r>
          </a:p>
        </c:rich>
      </c:tx>
      <c:overlay val="0"/>
      <c:spPr>
        <a:noFill/>
        <a:ln w="0">
          <a:noFill/>
        </a:ln>
      </c:spPr>
    </c:title>
    <c:autoTitleDeleted val="0"/>
    <c:plotArea>
      <c:lineChart>
        <c:grouping val="standard"/>
        <c:varyColors val="0"/>
        <c:ser>
          <c:idx val="0"/>
          <c:order val="0"/>
          <c:tx>
            <c:strRef>
              <c:f>Example!A59</c:f>
              <c:strCache>
                <c:ptCount val="1"/>
                <c:pt idx="0">
                  <c:v>ENDING CASH BALANCE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Example!$B$6:$N$6</c:f>
              <c:strCache>
                <c:ptCount val="13"/>
                <c:pt idx="0">
                  <c:v>10/19/26</c:v>
                </c:pt>
                <c:pt idx="1">
                  <c:v>10/26/26</c:v>
                </c:pt>
                <c:pt idx="2">
                  <c:v>11/02/26</c:v>
                </c:pt>
                <c:pt idx="3">
                  <c:v>11/09/26</c:v>
                </c:pt>
                <c:pt idx="4">
                  <c:v>11/16/26</c:v>
                </c:pt>
                <c:pt idx="5">
                  <c:v>11/23/26</c:v>
                </c:pt>
                <c:pt idx="6">
                  <c:v>11/30/26</c:v>
                </c:pt>
                <c:pt idx="7">
                  <c:v>12/07/26</c:v>
                </c:pt>
                <c:pt idx="8">
                  <c:v>12/14/26</c:v>
                </c:pt>
                <c:pt idx="9">
                  <c:v>12/21/26</c:v>
                </c:pt>
                <c:pt idx="10">
                  <c:v>12/28/26</c:v>
                </c:pt>
                <c:pt idx="11">
                  <c:v>01/04/27</c:v>
                </c:pt>
                <c:pt idx="12">
                  <c:v>01/11/27</c:v>
                </c:pt>
              </c:strCache>
            </c:strRef>
          </c:cat>
          <c:val>
            <c:numRef>
              <c:f>Example!$B$59:$N$59</c:f>
              <c:numCache>
                <c:formatCode>#,##0;\(#,##0\);\-</c:formatCode>
                <c:ptCount val="13"/>
                <c:pt idx="0">
                  <c:v>48400</c:v>
                </c:pt>
                <c:pt idx="1">
                  <c:v>72900</c:v>
                </c:pt>
                <c:pt idx="2">
                  <c:v>45500</c:v>
                </c:pt>
                <c:pt idx="3">
                  <c:v>75150</c:v>
                </c:pt>
                <c:pt idx="4">
                  <c:v>58950</c:v>
                </c:pt>
                <c:pt idx="5">
                  <c:v>65550</c:v>
                </c:pt>
                <c:pt idx="6">
                  <c:v>43000</c:v>
                </c:pt>
                <c:pt idx="7">
                  <c:v>81450</c:v>
                </c:pt>
                <c:pt idx="8">
                  <c:v>54750</c:v>
                </c:pt>
                <c:pt idx="9">
                  <c:v>73650</c:v>
                </c:pt>
                <c:pt idx="10">
                  <c:v>44450</c:v>
                </c:pt>
                <c:pt idx="11">
                  <c:v>58600</c:v>
                </c:pt>
                <c:pt idx="12">
                  <c:v>29200</c:v>
                </c:pt>
              </c:numCache>
            </c:numRef>
          </c:val>
          <c:smooth val="1"/>
        </c:ser>
        <c:ser>
          <c:idx val="1"/>
          <c:order val="1"/>
          <c:tx>
            <c:strRef>
              <c:f>Example!A62</c:f>
              <c:strCache>
                <c:ptCount val="1"/>
                <c:pt idx="0">
                  <c:v>Minimum cash balance target</c:v>
                </c:pt>
              </c:strCache>
            </c:strRef>
          </c:tx>
          <c:spPr>
            <a:solidFill>
              <a:srgbClr val="be4b48"/>
            </a:solidFill>
            <a:ln w="28440">
              <a:solidFill>
                <a:srgbClr val="be4b48"/>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Example!$B$6:$N$6</c:f>
              <c:strCache>
                <c:ptCount val="13"/>
                <c:pt idx="0">
                  <c:v>10/19/26</c:v>
                </c:pt>
                <c:pt idx="1">
                  <c:v>10/26/26</c:v>
                </c:pt>
                <c:pt idx="2">
                  <c:v>11/02/26</c:v>
                </c:pt>
                <c:pt idx="3">
                  <c:v>11/09/26</c:v>
                </c:pt>
                <c:pt idx="4">
                  <c:v>11/16/26</c:v>
                </c:pt>
                <c:pt idx="5">
                  <c:v>11/23/26</c:v>
                </c:pt>
                <c:pt idx="6">
                  <c:v>11/30/26</c:v>
                </c:pt>
                <c:pt idx="7">
                  <c:v>12/07/26</c:v>
                </c:pt>
                <c:pt idx="8">
                  <c:v>12/14/26</c:v>
                </c:pt>
                <c:pt idx="9">
                  <c:v>12/21/26</c:v>
                </c:pt>
                <c:pt idx="10">
                  <c:v>12/28/26</c:v>
                </c:pt>
                <c:pt idx="11">
                  <c:v>01/04/27</c:v>
                </c:pt>
                <c:pt idx="12">
                  <c:v>01/11/27</c:v>
                </c:pt>
              </c:strCache>
            </c:strRef>
          </c:cat>
          <c:val>
            <c:numRef>
              <c:f>Example!$B$62:$N$62</c:f>
              <c:numCache>
                <c:formatCode>#,##0;\(#,##0\);\-</c:formatCode>
                <c:ptCount val="13"/>
                <c:pt idx="0">
                  <c:v>40000</c:v>
                </c:pt>
                <c:pt idx="1">
                  <c:v>40000</c:v>
                </c:pt>
                <c:pt idx="2">
                  <c:v>40000</c:v>
                </c:pt>
                <c:pt idx="3">
                  <c:v>40000</c:v>
                </c:pt>
                <c:pt idx="4">
                  <c:v>40000</c:v>
                </c:pt>
                <c:pt idx="5">
                  <c:v>40000</c:v>
                </c:pt>
                <c:pt idx="6">
                  <c:v>40000</c:v>
                </c:pt>
                <c:pt idx="7">
                  <c:v>40000</c:v>
                </c:pt>
                <c:pt idx="8">
                  <c:v>40000</c:v>
                </c:pt>
                <c:pt idx="9">
                  <c:v>40000</c:v>
                </c:pt>
                <c:pt idx="10">
                  <c:v>40000</c:v>
                </c:pt>
                <c:pt idx="11">
                  <c:v>40000</c:v>
                </c:pt>
                <c:pt idx="12">
                  <c:v>40000</c:v>
                </c:pt>
              </c:numCache>
            </c:numRef>
          </c:val>
          <c:smooth val="1"/>
        </c:ser>
        <c:ser>
          <c:idx val="2"/>
          <c:order val="2"/>
          <c:tx>
            <c:strRef>
              <c:f>Example!A69</c:f>
              <c:strCache>
                <c:ptCount val="1"/>
                <c:pt idx="0">
                  <c:v>TOTAL LIQUIDITY (ending cash + available credit)</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Example!$B$6:$N$6</c:f>
              <c:strCache>
                <c:ptCount val="13"/>
                <c:pt idx="0">
                  <c:v>10/19/26</c:v>
                </c:pt>
                <c:pt idx="1">
                  <c:v>10/26/26</c:v>
                </c:pt>
                <c:pt idx="2">
                  <c:v>11/02/26</c:v>
                </c:pt>
                <c:pt idx="3">
                  <c:v>11/09/26</c:v>
                </c:pt>
                <c:pt idx="4">
                  <c:v>11/16/26</c:v>
                </c:pt>
                <c:pt idx="5">
                  <c:v>11/23/26</c:v>
                </c:pt>
                <c:pt idx="6">
                  <c:v>11/30/26</c:v>
                </c:pt>
                <c:pt idx="7">
                  <c:v>12/07/26</c:v>
                </c:pt>
                <c:pt idx="8">
                  <c:v>12/14/26</c:v>
                </c:pt>
                <c:pt idx="9">
                  <c:v>12/21/26</c:v>
                </c:pt>
                <c:pt idx="10">
                  <c:v>12/28/26</c:v>
                </c:pt>
                <c:pt idx="11">
                  <c:v>01/04/27</c:v>
                </c:pt>
                <c:pt idx="12">
                  <c:v>01/11/27</c:v>
                </c:pt>
              </c:strCache>
            </c:strRef>
          </c:cat>
          <c:val>
            <c:numRef>
              <c:f>Example!$B$69:$N$69</c:f>
              <c:numCache>
                <c:formatCode>#,##0;\(#,##0\);\-</c:formatCode>
                <c:ptCount val="13"/>
                <c:pt idx="0">
                  <c:v>123400</c:v>
                </c:pt>
                <c:pt idx="1">
                  <c:v>147900</c:v>
                </c:pt>
                <c:pt idx="2">
                  <c:v>120500</c:v>
                </c:pt>
                <c:pt idx="3">
                  <c:v>150150</c:v>
                </c:pt>
                <c:pt idx="4">
                  <c:v>133950</c:v>
                </c:pt>
                <c:pt idx="5">
                  <c:v>140550</c:v>
                </c:pt>
                <c:pt idx="6">
                  <c:v>98000</c:v>
                </c:pt>
                <c:pt idx="7">
                  <c:v>136450</c:v>
                </c:pt>
                <c:pt idx="8">
                  <c:v>129750</c:v>
                </c:pt>
                <c:pt idx="9">
                  <c:v>148650</c:v>
                </c:pt>
                <c:pt idx="10">
                  <c:v>99450</c:v>
                </c:pt>
                <c:pt idx="11">
                  <c:v>113600</c:v>
                </c:pt>
                <c:pt idx="12">
                  <c:v>84200</c:v>
                </c:pt>
              </c:numCache>
            </c:numRef>
          </c:val>
          <c:smooth val="1"/>
        </c:ser>
        <c:hiLowLines>
          <c:spPr>
            <a:ln w="0">
              <a:noFill/>
            </a:ln>
          </c:spPr>
        </c:hiLowLines>
        <c:marker val="0"/>
        <c:axId val="16545378"/>
        <c:axId val="18416808"/>
      </c:lineChart>
      <c:catAx>
        <c:axId val="1654537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Week beginning</a:t>
                </a:r>
              </a:p>
            </c:rich>
          </c:tx>
          <c:overlay val="0"/>
          <c:spPr>
            <a:noFill/>
            <a:ln w="0">
              <a:noFill/>
            </a:ln>
          </c:spPr>
        </c:title>
        <c:numFmt formatCode="mm/dd"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8416808"/>
        <c:crosses val="autoZero"/>
        <c:auto val="1"/>
        <c:lblAlgn val="ctr"/>
        <c:lblOffset val="100"/>
        <c:noMultiLvlLbl val="0"/>
      </c:catAx>
      <c:valAx>
        <c:axId val="1841680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Dollars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654537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71</xdr:row>
      <xdr:rowOff>160560</xdr:rowOff>
    </xdr:from>
    <xdr:to>
      <xdr:col>8</xdr:col>
      <xdr:colOff>441000</xdr:colOff>
      <xdr:row>86</xdr:row>
      <xdr:rowOff>182880</xdr:rowOff>
    </xdr:to>
    <xdr:graphicFrame>
      <xdr:nvGraphicFramePr>
        <xdr:cNvPr id="0" name="Chart 1"/>
        <xdr:cNvGraphicFramePr/>
      </xdr:nvGraphicFramePr>
      <xdr:xfrm>
        <a:off x="0" y="13716000"/>
        <a:ext cx="93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71</xdr:row>
      <xdr:rowOff>160560</xdr:rowOff>
    </xdr:from>
    <xdr:to>
      <xdr:col>8</xdr:col>
      <xdr:colOff>441000</xdr:colOff>
      <xdr:row>86</xdr:row>
      <xdr:rowOff>182880</xdr:rowOff>
    </xdr:to>
    <xdr:graphicFrame>
      <xdr:nvGraphicFramePr>
        <xdr:cNvPr id="1" name="Chart 1"/>
        <xdr:cNvGraphicFramePr/>
      </xdr:nvGraphicFramePr>
      <xdr:xfrm>
        <a:off x="0" y="13716000"/>
        <a:ext cx="93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71</xdr:row>
      <xdr:rowOff>160560</xdr:rowOff>
    </xdr:from>
    <xdr:to>
      <xdr:col>8</xdr:col>
      <xdr:colOff>441000</xdr:colOff>
      <xdr:row>86</xdr:row>
      <xdr:rowOff>182880</xdr:rowOff>
    </xdr:to>
    <xdr:graphicFrame>
      <xdr:nvGraphicFramePr>
        <xdr:cNvPr id="2" name="Chart 1"/>
        <xdr:cNvGraphicFramePr/>
      </xdr:nvGraphicFramePr>
      <xdr:xfrm>
        <a:off x="0" y="13716000"/>
        <a:ext cx="93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2.xml"/><Relationship Id="rId3" Type="http://schemas.openxmlformats.org/officeDocument/2006/relationships/vmlDrawing" Target="../drawings/vmlDrawing3.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3.xml"/><Relationship Id="rId3" Type="http://schemas.openxmlformats.org/officeDocument/2006/relationships/vmlDrawing" Target="../drawings/vmlDrawing4.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B1:C45"/>
  <sheetViews>
    <sheetView showFormulas="false" showGridLines="false" showRowColHeaders="true" showZeros="true" rightToLeft="false" tabSelected="tru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100"/>
  </cols>
  <sheetData>
    <row r="1" customFormat="false" ht="22.05" hidden="false" customHeight="true" outlineLevel="0" collapsed="false">
      <c r="B1" s="1" t="s">
        <v>0</v>
      </c>
      <c r="C1" s="1"/>
    </row>
    <row r="2" customFormat="false" ht="15" hidden="false" customHeight="true" outlineLevel="0" collapsed="false">
      <c r="B2" s="2" t="s">
        <v>1</v>
      </c>
      <c r="C2" s="2"/>
    </row>
    <row r="4" customFormat="false" ht="15" hidden="false" customHeight="true" outlineLevel="0" collapsed="false">
      <c r="B4" s="3" t="s">
        <v>2</v>
      </c>
      <c r="C4" s="3"/>
    </row>
    <row r="5" customFormat="false" ht="57.75" hidden="false" customHeight="true" outlineLevel="0" collapsed="false">
      <c r="B5" s="4" t="s">
        <v>3</v>
      </c>
      <c r="C5" s="4"/>
    </row>
    <row r="7" customFormat="false" ht="15" hidden="false" customHeight="true" outlineLevel="0" collapsed="false">
      <c r="B7" s="3" t="s">
        <v>4</v>
      </c>
      <c r="C7" s="3"/>
    </row>
    <row r="8" customFormat="false" ht="13.5" hidden="false" customHeight="true" outlineLevel="0" collapsed="false">
      <c r="B8" s="5" t="s">
        <v>5</v>
      </c>
      <c r="C8" s="6" t="s">
        <v>6</v>
      </c>
    </row>
    <row r="9" customFormat="false" ht="27.75" hidden="false" customHeight="true" outlineLevel="0" collapsed="false">
      <c r="B9" s="5" t="s">
        <v>7</v>
      </c>
      <c r="C9" s="6" t="s">
        <v>8</v>
      </c>
    </row>
    <row r="10" customFormat="false" ht="27.75" hidden="false" customHeight="true" outlineLevel="0" collapsed="false">
      <c r="B10" s="5" t="s">
        <v>9</v>
      </c>
      <c r="C10" s="6" t="s">
        <v>10</v>
      </c>
    </row>
    <row r="11" customFormat="false" ht="27.75" hidden="false" customHeight="true" outlineLevel="0" collapsed="false">
      <c r="B11" s="5" t="s">
        <v>11</v>
      </c>
      <c r="C11" s="6" t="s">
        <v>12</v>
      </c>
    </row>
    <row r="12" customFormat="false" ht="27.75" hidden="false" customHeight="true" outlineLevel="0" collapsed="false">
      <c r="B12" s="5" t="s">
        <v>13</v>
      </c>
      <c r="C12" s="6" t="s">
        <v>14</v>
      </c>
    </row>
    <row r="13" customFormat="false" ht="27.75" hidden="false" customHeight="true" outlineLevel="0" collapsed="false">
      <c r="B13" s="5" t="s">
        <v>15</v>
      </c>
      <c r="C13" s="6" t="s">
        <v>16</v>
      </c>
    </row>
    <row r="15" customFormat="false" ht="15" hidden="false" customHeight="true" outlineLevel="0" collapsed="false">
      <c r="B15" s="3" t="s">
        <v>17</v>
      </c>
      <c r="C15" s="3"/>
    </row>
    <row r="16" customFormat="false" ht="13.5" hidden="false" customHeight="true" outlineLevel="0" collapsed="false">
      <c r="B16" s="7" t="s">
        <v>18</v>
      </c>
      <c r="C16" s="6" t="s">
        <v>19</v>
      </c>
    </row>
    <row r="17" customFormat="false" ht="13.5" hidden="false" customHeight="true" outlineLevel="0" collapsed="false">
      <c r="B17" s="8" t="s">
        <v>20</v>
      </c>
      <c r="C17" s="6" t="s">
        <v>21</v>
      </c>
    </row>
    <row r="18" customFormat="false" ht="13.5" hidden="false" customHeight="true" outlineLevel="0" collapsed="false">
      <c r="B18" s="5" t="s">
        <v>22</v>
      </c>
      <c r="C18" s="6" t="s">
        <v>23</v>
      </c>
    </row>
    <row r="19" customFormat="false" ht="27.75" hidden="false" customHeight="true" outlineLevel="0" collapsed="false">
      <c r="B19" s="5" t="s">
        <v>24</v>
      </c>
      <c r="C19" s="6" t="s">
        <v>25</v>
      </c>
    </row>
    <row r="21" customFormat="false" ht="15" hidden="false" customHeight="true" outlineLevel="0" collapsed="false">
      <c r="B21" s="3" t="s">
        <v>26</v>
      </c>
      <c r="C21" s="3"/>
    </row>
    <row r="22" customFormat="false" ht="42" hidden="false" customHeight="true" outlineLevel="0" collapsed="false">
      <c r="B22" s="5" t="s">
        <v>27</v>
      </c>
      <c r="C22" s="6" t="s">
        <v>28</v>
      </c>
    </row>
    <row r="23" customFormat="false" ht="27.75" hidden="false" customHeight="true" outlineLevel="0" collapsed="false">
      <c r="B23" s="5" t="s">
        <v>29</v>
      </c>
      <c r="C23" s="6" t="s">
        <v>30</v>
      </c>
    </row>
    <row r="24" customFormat="false" ht="42" hidden="false" customHeight="true" outlineLevel="0" collapsed="false">
      <c r="B24" s="5" t="s">
        <v>31</v>
      </c>
      <c r="C24" s="6" t="s">
        <v>32</v>
      </c>
    </row>
    <row r="25" customFormat="false" ht="55.5" hidden="false" customHeight="true" outlineLevel="0" collapsed="false">
      <c r="B25" s="5" t="s">
        <v>33</v>
      </c>
      <c r="C25" s="6" t="s">
        <v>34</v>
      </c>
    </row>
    <row r="26" customFormat="false" ht="42" hidden="false" customHeight="true" outlineLevel="0" collapsed="false">
      <c r="B26" s="5" t="s">
        <v>35</v>
      </c>
      <c r="C26" s="6" t="s">
        <v>36</v>
      </c>
    </row>
    <row r="27" customFormat="false" ht="27.75" hidden="false" customHeight="true" outlineLevel="0" collapsed="false">
      <c r="B27" s="5" t="s">
        <v>37</v>
      </c>
      <c r="C27" s="6" t="s">
        <v>38</v>
      </c>
    </row>
    <row r="28" customFormat="false" ht="27.75" hidden="false" customHeight="true" outlineLevel="0" collapsed="false">
      <c r="B28" s="5" t="s">
        <v>39</v>
      </c>
      <c r="C28" s="6" t="s">
        <v>40</v>
      </c>
    </row>
    <row r="29" customFormat="false" ht="42" hidden="false" customHeight="true" outlineLevel="0" collapsed="false">
      <c r="B29" s="5" t="s">
        <v>41</v>
      </c>
      <c r="C29" s="6" t="s">
        <v>42</v>
      </c>
    </row>
    <row r="30" customFormat="false" ht="42" hidden="false" customHeight="true" outlineLevel="0" collapsed="false">
      <c r="B30" s="5" t="s">
        <v>43</v>
      </c>
      <c r="C30" s="6" t="s">
        <v>44</v>
      </c>
    </row>
    <row r="31" customFormat="false" ht="42" hidden="false" customHeight="true" outlineLevel="0" collapsed="false">
      <c r="B31" s="5" t="s">
        <v>45</v>
      </c>
      <c r="C31" s="6" t="s">
        <v>46</v>
      </c>
    </row>
    <row r="33" customFormat="false" ht="15" hidden="false" customHeight="true" outlineLevel="0" collapsed="false">
      <c r="B33" s="3" t="s">
        <v>47</v>
      </c>
      <c r="C33" s="3"/>
    </row>
    <row r="34" customFormat="false" ht="27.75" hidden="false" customHeight="true" outlineLevel="0" collapsed="false">
      <c r="B34" s="5" t="s">
        <v>48</v>
      </c>
      <c r="C34" s="6" t="s">
        <v>49</v>
      </c>
    </row>
    <row r="35" customFormat="false" ht="42" hidden="false" customHeight="true" outlineLevel="0" collapsed="false">
      <c r="B35" s="5" t="s">
        <v>50</v>
      </c>
      <c r="C35" s="6" t="s">
        <v>51</v>
      </c>
    </row>
    <row r="36" customFormat="false" ht="84" hidden="false" customHeight="true" outlineLevel="0" collapsed="false">
      <c r="B36" s="5" t="s">
        <v>52</v>
      </c>
      <c r="C36" s="6" t="s">
        <v>53</v>
      </c>
    </row>
    <row r="37" customFormat="false" ht="27.75" hidden="false" customHeight="true" outlineLevel="0" collapsed="false">
      <c r="B37" s="5" t="s">
        <v>54</v>
      </c>
      <c r="C37" s="6" t="s">
        <v>55</v>
      </c>
    </row>
    <row r="39" customFormat="false" ht="15" hidden="false" customHeight="true" outlineLevel="0" collapsed="false">
      <c r="B39" s="3" t="s">
        <v>56</v>
      </c>
      <c r="C39" s="3"/>
    </row>
    <row r="40" customFormat="false" ht="27.75" hidden="false" customHeight="true" outlineLevel="0" collapsed="false">
      <c r="B40" s="5" t="s">
        <v>57</v>
      </c>
      <c r="C40" s="6" t="s">
        <v>58</v>
      </c>
    </row>
    <row r="41" customFormat="false" ht="27.75" hidden="false" customHeight="true" outlineLevel="0" collapsed="false">
      <c r="B41" s="5" t="s">
        <v>59</v>
      </c>
      <c r="C41" s="6" t="s">
        <v>60</v>
      </c>
    </row>
    <row r="42" customFormat="false" ht="27.75" hidden="false" customHeight="true" outlineLevel="0" collapsed="false">
      <c r="B42" s="5" t="s">
        <v>61</v>
      </c>
      <c r="C42" s="6" t="s">
        <v>62</v>
      </c>
    </row>
    <row r="43" customFormat="false" ht="42" hidden="false" customHeight="true" outlineLevel="0" collapsed="false">
      <c r="B43" s="5" t="s">
        <v>63</v>
      </c>
      <c r="C43" s="6" t="s">
        <v>64</v>
      </c>
    </row>
    <row r="44" customFormat="false" ht="13.5" hidden="false" customHeight="true" outlineLevel="0" collapsed="false">
      <c r="B44" s="5" t="s">
        <v>65</v>
      </c>
      <c r="C44" s="6" t="s">
        <v>66</v>
      </c>
    </row>
    <row r="45" customFormat="false" ht="27.75" hidden="false" customHeight="true" outlineLevel="0" collapsed="false">
      <c r="B45" s="5" t="s">
        <v>67</v>
      </c>
      <c r="C45" s="6" t="s">
        <v>68</v>
      </c>
    </row>
  </sheetData>
  <mergeCells count="9">
    <mergeCell ref="B1:C1"/>
    <mergeCell ref="B2:C2"/>
    <mergeCell ref="B4:C4"/>
    <mergeCell ref="B5:C5"/>
    <mergeCell ref="B7:C7"/>
    <mergeCell ref="B15:C15"/>
    <mergeCell ref="B21:C21"/>
    <mergeCell ref="B33:C33"/>
    <mergeCell ref="B39:C3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C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46"/>
    <col collapsed="false" customWidth="true" hidden="false" outlineLevel="0" max="3" min="3" style="0" width="80"/>
  </cols>
  <sheetData>
    <row r="1" customFormat="false" ht="17.35" hidden="false" customHeight="false" outlineLevel="0" collapsed="false">
      <c r="A1" s="9" t="s">
        <v>69</v>
      </c>
    </row>
    <row r="2" customFormat="false" ht="15" hidden="false" customHeight="false" outlineLevel="0" collapsed="false">
      <c r="A2" s="10" t="s">
        <v>70</v>
      </c>
    </row>
    <row r="4" customFormat="false" ht="15" hidden="false" customHeight="false" outlineLevel="0" collapsed="false">
      <c r="A4" s="11" t="s">
        <v>71</v>
      </c>
      <c r="B4" s="11" t="s">
        <v>72</v>
      </c>
      <c r="C4" s="11" t="s">
        <v>73</v>
      </c>
    </row>
    <row r="5" customFormat="false" ht="15" hidden="false" customHeight="false" outlineLevel="0" collapsed="false">
      <c r="A5" s="12" t="s">
        <v>74</v>
      </c>
      <c r="B5" s="13" t="s">
        <v>75</v>
      </c>
      <c r="C5" s="14" t="s">
        <v>76</v>
      </c>
    </row>
    <row r="6" customFormat="false" ht="15" hidden="false" customHeight="false" outlineLevel="0" collapsed="false">
      <c r="A6" s="12" t="s">
        <v>77</v>
      </c>
      <c r="B6" s="13"/>
      <c r="C6" s="14" t="s">
        <v>78</v>
      </c>
    </row>
    <row r="7" customFormat="false" ht="15" hidden="false" customHeight="false" outlineLevel="0" collapsed="false">
      <c r="A7" s="12" t="s">
        <v>79</v>
      </c>
      <c r="B7" s="15" t="n">
        <v>46314</v>
      </c>
      <c r="C7" s="14" t="s">
        <v>80</v>
      </c>
    </row>
    <row r="8" customFormat="false" ht="23.85" hidden="false" customHeight="false" outlineLevel="0" collapsed="false">
      <c r="A8" s="12" t="s">
        <v>81</v>
      </c>
      <c r="B8" s="16" t="n">
        <v>0</v>
      </c>
      <c r="C8" s="14" t="s">
        <v>82</v>
      </c>
    </row>
    <row r="9" customFormat="false" ht="23.85" hidden="false" customHeight="false" outlineLevel="0" collapsed="false">
      <c r="A9" s="12" t="s">
        <v>83</v>
      </c>
      <c r="B9" s="16" t="n">
        <v>0</v>
      </c>
      <c r="C9" s="14" t="s">
        <v>84</v>
      </c>
    </row>
    <row r="10" customFormat="false" ht="15" hidden="false" customHeight="false" outlineLevel="0" collapsed="false">
      <c r="A10" s="12" t="s">
        <v>85</v>
      </c>
      <c r="B10" s="16" t="n">
        <v>0</v>
      </c>
      <c r="C10" s="14" t="s">
        <v>86</v>
      </c>
    </row>
    <row r="11" customFormat="false" ht="15" hidden="false" customHeight="false" outlineLevel="0" collapsed="false">
      <c r="A11" s="12" t="s">
        <v>87</v>
      </c>
      <c r="B11" s="16" t="n">
        <v>0</v>
      </c>
      <c r="C11" s="14" t="s">
        <v>88</v>
      </c>
    </row>
    <row r="13" customFormat="false" ht="15" hidden="false" customHeight="false" outlineLevel="0" collapsed="false">
      <c r="A13" s="11" t="s">
        <v>89</v>
      </c>
      <c r="B13" s="11" t="s">
        <v>90</v>
      </c>
      <c r="C13" s="11" t="s">
        <v>91</v>
      </c>
    </row>
    <row r="14" customFormat="false" ht="15" hidden="false" customHeight="false" outlineLevel="0" collapsed="false">
      <c r="A14" s="17" t="s">
        <v>92</v>
      </c>
      <c r="B14" s="18"/>
      <c r="C14" s="18"/>
    </row>
    <row r="15" customFormat="false" ht="23.85" hidden="false" customHeight="false" outlineLevel="0" collapsed="false">
      <c r="A15" s="19" t="s">
        <v>93</v>
      </c>
      <c r="B15" s="20" t="s">
        <v>94</v>
      </c>
      <c r="C15" s="14" t="s">
        <v>95</v>
      </c>
    </row>
    <row r="16" customFormat="false" ht="15" hidden="false" customHeight="false" outlineLevel="0" collapsed="false">
      <c r="A16" s="19" t="s">
        <v>96</v>
      </c>
      <c r="B16" s="20" t="s">
        <v>97</v>
      </c>
      <c r="C16" s="14" t="s">
        <v>98</v>
      </c>
    </row>
    <row r="17" customFormat="false" ht="15" hidden="false" customHeight="false" outlineLevel="0" collapsed="false">
      <c r="A17" s="19" t="s">
        <v>99</v>
      </c>
      <c r="B17" s="20" t="s">
        <v>100</v>
      </c>
      <c r="C17" s="14" t="s">
        <v>101</v>
      </c>
    </row>
    <row r="18" customFormat="false" ht="15" hidden="false" customHeight="false" outlineLevel="0" collapsed="false">
      <c r="A18" s="19" t="s">
        <v>102</v>
      </c>
      <c r="B18" s="20" t="s">
        <v>103</v>
      </c>
      <c r="C18" s="14" t="s">
        <v>104</v>
      </c>
    </row>
    <row r="19" customFormat="false" ht="15" hidden="false" customHeight="false" outlineLevel="0" collapsed="false">
      <c r="A19" s="19" t="s">
        <v>105</v>
      </c>
      <c r="B19" s="20" t="s">
        <v>106</v>
      </c>
      <c r="C19" s="14" t="s">
        <v>107</v>
      </c>
    </row>
    <row r="20" customFormat="false" ht="15" hidden="false" customHeight="false" outlineLevel="0" collapsed="false">
      <c r="A20" s="17" t="s">
        <v>108</v>
      </c>
      <c r="B20" s="18"/>
      <c r="C20" s="18"/>
    </row>
    <row r="21" customFormat="false" ht="15" hidden="false" customHeight="false" outlineLevel="0" collapsed="false">
      <c r="A21" s="19" t="s">
        <v>93</v>
      </c>
      <c r="B21" s="20" t="s">
        <v>109</v>
      </c>
      <c r="C21" s="14" t="s">
        <v>110</v>
      </c>
    </row>
    <row r="22" customFormat="false" ht="15" hidden="false" customHeight="false" outlineLevel="0" collapsed="false">
      <c r="A22" s="19" t="s">
        <v>96</v>
      </c>
      <c r="B22" s="20" t="s">
        <v>111</v>
      </c>
      <c r="C22" s="14" t="s">
        <v>112</v>
      </c>
    </row>
    <row r="23" customFormat="false" ht="15" hidden="false" customHeight="false" outlineLevel="0" collapsed="false">
      <c r="A23" s="19" t="s">
        <v>99</v>
      </c>
      <c r="B23" s="20" t="s">
        <v>113</v>
      </c>
      <c r="C23" s="14" t="s">
        <v>114</v>
      </c>
    </row>
    <row r="24" customFormat="false" ht="15" hidden="false" customHeight="false" outlineLevel="0" collapsed="false">
      <c r="A24" s="19" t="s">
        <v>102</v>
      </c>
      <c r="B24" s="20" t="s">
        <v>115</v>
      </c>
      <c r="C24" s="14" t="s">
        <v>116</v>
      </c>
    </row>
    <row r="25" customFormat="false" ht="15" hidden="false" customHeight="false" outlineLevel="0" collapsed="false">
      <c r="A25" s="19" t="s">
        <v>105</v>
      </c>
      <c r="B25" s="20" t="s">
        <v>117</v>
      </c>
      <c r="C25" s="14" t="s">
        <v>118</v>
      </c>
    </row>
    <row r="26" customFormat="false" ht="15" hidden="false" customHeight="false" outlineLevel="0" collapsed="false">
      <c r="A26" s="19" t="s">
        <v>119</v>
      </c>
      <c r="B26" s="20" t="s">
        <v>120</v>
      </c>
      <c r="C26" s="14" t="s">
        <v>121</v>
      </c>
    </row>
    <row r="27" customFormat="false" ht="15" hidden="false" customHeight="false" outlineLevel="0" collapsed="false">
      <c r="A27" s="19" t="s">
        <v>122</v>
      </c>
      <c r="B27" s="20" t="s">
        <v>123</v>
      </c>
      <c r="C27" s="14" t="s">
        <v>124</v>
      </c>
    </row>
    <row r="28" customFormat="false" ht="15" hidden="false" customHeight="false" outlineLevel="0" collapsed="false">
      <c r="A28" s="19" t="s">
        <v>125</v>
      </c>
      <c r="B28" s="20" t="s">
        <v>126</v>
      </c>
      <c r="C28" s="14" t="s">
        <v>127</v>
      </c>
    </row>
    <row r="29" customFormat="false" ht="15" hidden="false" customHeight="false" outlineLevel="0" collapsed="false">
      <c r="A29" s="19" t="s">
        <v>128</v>
      </c>
      <c r="B29" s="20" t="s">
        <v>129</v>
      </c>
      <c r="C29" s="14" t="s">
        <v>130</v>
      </c>
    </row>
    <row r="30" customFormat="false" ht="15" hidden="false" customHeight="false" outlineLevel="0" collapsed="false">
      <c r="A30" s="19" t="s">
        <v>131</v>
      </c>
      <c r="B30" s="20" t="s">
        <v>132</v>
      </c>
      <c r="C30" s="14" t="s">
        <v>133</v>
      </c>
    </row>
    <row r="31" customFormat="false" ht="15" hidden="false" customHeight="false" outlineLevel="0" collapsed="false">
      <c r="A31" s="19" t="s">
        <v>134</v>
      </c>
      <c r="B31" s="20" t="s">
        <v>135</v>
      </c>
      <c r="C31" s="14" t="s">
        <v>136</v>
      </c>
    </row>
    <row r="32" customFormat="false" ht="15" hidden="false" customHeight="false" outlineLevel="0" collapsed="false">
      <c r="A32" s="19" t="s">
        <v>137</v>
      </c>
      <c r="B32" s="20" t="s">
        <v>138</v>
      </c>
      <c r="C32" s="14" t="s">
        <v>139</v>
      </c>
    </row>
    <row r="33" customFormat="false" ht="15" hidden="false" customHeight="false" outlineLevel="0" collapsed="false">
      <c r="A33" s="19" t="s">
        <v>140</v>
      </c>
      <c r="B33" s="20" t="s">
        <v>141</v>
      </c>
      <c r="C33" s="14" t="s">
        <v>142</v>
      </c>
    </row>
    <row r="34" customFormat="false" ht="15" hidden="false" customHeight="false" outlineLevel="0" collapsed="false">
      <c r="A34" s="19" t="s">
        <v>143</v>
      </c>
      <c r="B34" s="20" t="s">
        <v>144</v>
      </c>
      <c r="C34" s="14" t="s">
        <v>145</v>
      </c>
    </row>
    <row r="35" customFormat="false" ht="15" hidden="false" customHeight="false" outlineLevel="0" collapsed="false">
      <c r="A35" s="17" t="s">
        <v>146</v>
      </c>
      <c r="B35" s="18"/>
      <c r="C35" s="18"/>
    </row>
    <row r="36" customFormat="false" ht="15" hidden="false" customHeight="false" outlineLevel="0" collapsed="false">
      <c r="A36" s="19" t="s">
        <v>147</v>
      </c>
      <c r="B36" s="20" t="s">
        <v>148</v>
      </c>
      <c r="C36" s="14" t="s">
        <v>149</v>
      </c>
    </row>
    <row r="37" customFormat="false" ht="15" hidden="false" customHeight="false" outlineLevel="0" collapsed="false">
      <c r="A37" s="19" t="s">
        <v>150</v>
      </c>
      <c r="B37" s="20" t="s">
        <v>151</v>
      </c>
      <c r="C37" s="14" t="s">
        <v>152</v>
      </c>
    </row>
    <row r="38" customFormat="false" ht="15" hidden="false" customHeight="false" outlineLevel="0" collapsed="false">
      <c r="A38" s="19" t="s">
        <v>153</v>
      </c>
      <c r="B38" s="20" t="s">
        <v>154</v>
      </c>
      <c r="C38" s="14" t="s">
        <v>155</v>
      </c>
    </row>
    <row r="39" customFormat="false" ht="15" hidden="false" customHeight="false" outlineLevel="0" collapsed="false">
      <c r="A39" s="17" t="s">
        <v>156</v>
      </c>
      <c r="B39" s="18"/>
      <c r="C39" s="18"/>
    </row>
    <row r="40" customFormat="false" ht="15" hidden="false" customHeight="false" outlineLevel="0" collapsed="false">
      <c r="A40" s="19" t="s">
        <v>147</v>
      </c>
      <c r="B40" s="20" t="s">
        <v>157</v>
      </c>
      <c r="C40" s="14" t="s">
        <v>158</v>
      </c>
    </row>
    <row r="41" customFormat="false" ht="15" hidden="false" customHeight="false" outlineLevel="0" collapsed="false">
      <c r="A41" s="19" t="s">
        <v>150</v>
      </c>
      <c r="B41" s="20" t="s">
        <v>159</v>
      </c>
      <c r="C41" s="14" t="s">
        <v>160</v>
      </c>
    </row>
    <row r="42" customFormat="false" ht="15" hidden="false" customHeight="false" outlineLevel="0" collapsed="false">
      <c r="A42" s="19" t="s">
        <v>153</v>
      </c>
      <c r="B42" s="20" t="s">
        <v>161</v>
      </c>
      <c r="C42" s="14" t="s">
        <v>162</v>
      </c>
    </row>
    <row r="43" customFormat="false" ht="15" hidden="false" customHeight="false" outlineLevel="0" collapsed="false">
      <c r="A43" s="19" t="s">
        <v>163</v>
      </c>
      <c r="B43" s="20" t="s">
        <v>164</v>
      </c>
      <c r="C43" s="14" t="s">
        <v>165</v>
      </c>
    </row>
    <row r="44" customFormat="false" ht="15" hidden="false" customHeight="false" outlineLevel="0" collapsed="false">
      <c r="A44" s="19" t="s">
        <v>166</v>
      </c>
      <c r="B44" s="20" t="s">
        <v>167</v>
      </c>
      <c r="C44" s="14" t="s">
        <v>168</v>
      </c>
    </row>
    <row r="45" customFormat="false" ht="15" hidden="false" customHeight="false" outlineLevel="0" collapsed="false">
      <c r="A45" s="19" t="s">
        <v>169</v>
      </c>
      <c r="B45" s="20" t="s">
        <v>170</v>
      </c>
      <c r="C45" s="14" t="s">
        <v>171</v>
      </c>
    </row>
    <row r="47" customFormat="false" ht="15" hidden="false" customHeight="false" outlineLevel="0" collapsed="false">
      <c r="A47" s="10" t="s">
        <v>172</v>
      </c>
    </row>
  </sheetData>
  <dataValidations count="1">
    <dataValidation allowBlank="false" error="Enter a valid date." errorStyle="stop" errorTitle="Date required" operator="greaterThan" showDropDown="false" showErrorMessage="true" showInputMessage="false" sqref="B7"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P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4" min="2" style="0" width="11.5"/>
    <col collapsed="false" customWidth="true" hidden="false" outlineLevel="0" max="15" min="15" style="0" width="13"/>
    <col collapsed="false" customWidth="true" hidden="false" outlineLevel="0" max="16" min="16" style="0" width="58"/>
  </cols>
  <sheetData>
    <row r="1" customFormat="false" ht="17.35" hidden="false" customHeight="false" outlineLevel="0" collapsed="false">
      <c r="A1" s="9" t="str">
        <f aca="false">Setup!$B$5&amp;" - 13-Week Cash Flow Forecast"</f>
        <v>Your Company Name - 13-Week Cash Flow Forecast</v>
      </c>
    </row>
    <row r="2" customFormat="false" ht="15" hidden="false" customHeight="false" outlineLevel="0" collapsed="false">
      <c r="A2" s="10" t="str">
        <f aca="false">"Prepared by: "&amp;Setup!$B$6&amp;"     |     Week 1 begins "&amp;TEXT(Setup!$B$7,"mmm d, yyyy")</f>
        <v>Prepared by:      |     Week 1 begins Oct 19, 2026</v>
      </c>
    </row>
    <row r="3" customFormat="false" ht="15" hidden="false" customHeight="false" outlineLevel="0" collapsed="false">
      <c r="A3" s="21" t="s">
        <v>173</v>
      </c>
    </row>
    <row r="5" customFormat="false" ht="15" hidden="false" customHeight="false" outlineLevel="0" collapsed="false">
      <c r="A5" s="22" t="s">
        <v>174</v>
      </c>
      <c r="B5" s="23" t="n">
        <v>1</v>
      </c>
      <c r="C5" s="23" t="n">
        <v>2</v>
      </c>
      <c r="D5" s="23" t="n">
        <v>3</v>
      </c>
      <c r="E5" s="23" t="n">
        <v>4</v>
      </c>
      <c r="F5" s="23" t="n">
        <v>5</v>
      </c>
      <c r="G5" s="23" t="n">
        <v>6</v>
      </c>
      <c r="H5" s="23" t="n">
        <v>7</v>
      </c>
      <c r="I5" s="23" t="n">
        <v>8</v>
      </c>
      <c r="J5" s="23" t="n">
        <v>9</v>
      </c>
      <c r="K5" s="23" t="n">
        <v>10</v>
      </c>
      <c r="L5" s="23" t="n">
        <v>11</v>
      </c>
      <c r="M5" s="23" t="n">
        <v>12</v>
      </c>
      <c r="N5" s="23" t="n">
        <v>13</v>
      </c>
      <c r="O5" s="23" t="s">
        <v>175</v>
      </c>
      <c r="P5" s="22" t="s">
        <v>176</v>
      </c>
    </row>
    <row r="6" customFormat="false" ht="15" hidden="false" customHeight="false" outlineLevel="0" collapsed="false">
      <c r="A6" s="22" t="s">
        <v>177</v>
      </c>
      <c r="B6" s="24" t="n">
        <f aca="false">Setup!$B$7</f>
        <v>46314</v>
      </c>
      <c r="C6" s="24" t="n">
        <f aca="false">B6+7</f>
        <v>46321</v>
      </c>
      <c r="D6" s="24" t="n">
        <f aca="false">C6+7</f>
        <v>46328</v>
      </c>
      <c r="E6" s="24" t="n">
        <f aca="false">D6+7</f>
        <v>46335</v>
      </c>
      <c r="F6" s="24" t="n">
        <f aca="false">E6+7</f>
        <v>46342</v>
      </c>
      <c r="G6" s="24" t="n">
        <f aca="false">F6+7</f>
        <v>46349</v>
      </c>
      <c r="H6" s="24" t="n">
        <f aca="false">G6+7</f>
        <v>46356</v>
      </c>
      <c r="I6" s="24" t="n">
        <f aca="false">H6+7</f>
        <v>46363</v>
      </c>
      <c r="J6" s="24" t="n">
        <f aca="false">I6+7</f>
        <v>46370</v>
      </c>
      <c r="K6" s="24" t="n">
        <f aca="false">J6+7</f>
        <v>46377</v>
      </c>
      <c r="L6" s="24" t="n">
        <f aca="false">K6+7</f>
        <v>46384</v>
      </c>
      <c r="M6" s="24" t="n">
        <f aca="false">L6+7</f>
        <v>46391</v>
      </c>
      <c r="N6" s="24" t="n">
        <f aca="false">M6+7</f>
        <v>46398</v>
      </c>
      <c r="O6" s="23"/>
      <c r="P6" s="23"/>
    </row>
    <row r="7" customFormat="false" ht="15" hidden="false" customHeight="false" outlineLevel="0" collapsed="false">
      <c r="A7" s="22" t="s">
        <v>178</v>
      </c>
      <c r="B7" s="24" t="n">
        <f aca="false">B6+6</f>
        <v>46320</v>
      </c>
      <c r="C7" s="24" t="n">
        <f aca="false">C6+6</f>
        <v>46327</v>
      </c>
      <c r="D7" s="24" t="n">
        <f aca="false">D6+6</f>
        <v>46334</v>
      </c>
      <c r="E7" s="24" t="n">
        <f aca="false">E6+6</f>
        <v>46341</v>
      </c>
      <c r="F7" s="24" t="n">
        <f aca="false">F6+6</f>
        <v>46348</v>
      </c>
      <c r="G7" s="24" t="n">
        <f aca="false">G6+6</f>
        <v>46355</v>
      </c>
      <c r="H7" s="24" t="n">
        <f aca="false">H6+6</f>
        <v>46362</v>
      </c>
      <c r="I7" s="24" t="n">
        <f aca="false">I6+6</f>
        <v>46369</v>
      </c>
      <c r="J7" s="24" t="n">
        <f aca="false">J6+6</f>
        <v>46376</v>
      </c>
      <c r="K7" s="24" t="n">
        <f aca="false">K6+6</f>
        <v>46383</v>
      </c>
      <c r="L7" s="24" t="n">
        <f aca="false">L6+6</f>
        <v>46390</v>
      </c>
      <c r="M7" s="24" t="n">
        <f aca="false">M6+6</f>
        <v>46397</v>
      </c>
      <c r="N7" s="24" t="n">
        <f aca="false">N6+6</f>
        <v>46404</v>
      </c>
      <c r="O7" s="23"/>
      <c r="P7" s="23"/>
    </row>
    <row r="9" customFormat="false" ht="15" hidden="false" customHeight="false" outlineLevel="0" collapsed="false">
      <c r="A9" s="25" t="s">
        <v>179</v>
      </c>
      <c r="B9" s="26" t="n">
        <f aca="false">Setup!$B$8</f>
        <v>0</v>
      </c>
      <c r="C9" s="27" t="n">
        <f aca="false">B59</f>
        <v>0</v>
      </c>
      <c r="D9" s="27" t="n">
        <f aca="false">C59</f>
        <v>0</v>
      </c>
      <c r="E9" s="27" t="n">
        <f aca="false">D59</f>
        <v>0</v>
      </c>
      <c r="F9" s="27" t="n">
        <f aca="false">E59</f>
        <v>0</v>
      </c>
      <c r="G9" s="27" t="n">
        <f aca="false">F59</f>
        <v>0</v>
      </c>
      <c r="H9" s="27" t="n">
        <f aca="false">G59</f>
        <v>0</v>
      </c>
      <c r="I9" s="27" t="n">
        <f aca="false">H59</f>
        <v>0</v>
      </c>
      <c r="J9" s="27" t="n">
        <f aca="false">I59</f>
        <v>0</v>
      </c>
      <c r="K9" s="27" t="n">
        <f aca="false">J59</f>
        <v>0</v>
      </c>
      <c r="L9" s="27" t="n">
        <f aca="false">K59</f>
        <v>0</v>
      </c>
      <c r="M9" s="27" t="n">
        <f aca="false">L59</f>
        <v>0</v>
      </c>
      <c r="N9" s="27" t="n">
        <f aca="false">M59</f>
        <v>0</v>
      </c>
      <c r="O9" s="27" t="n">
        <f aca="false">B9</f>
        <v>0</v>
      </c>
      <c r="P9" s="28"/>
    </row>
    <row r="11" customFormat="false" ht="15" hidden="false" customHeight="false" outlineLevel="0" collapsed="false">
      <c r="A11" s="29" t="s">
        <v>180</v>
      </c>
      <c r="B11" s="18"/>
      <c r="C11" s="18"/>
      <c r="D11" s="18"/>
      <c r="E11" s="18"/>
      <c r="F11" s="18"/>
      <c r="G11" s="18"/>
      <c r="H11" s="18"/>
      <c r="I11" s="18"/>
      <c r="J11" s="18"/>
      <c r="K11" s="18"/>
      <c r="L11" s="18"/>
      <c r="M11" s="18"/>
      <c r="N11" s="18"/>
      <c r="O11" s="18"/>
      <c r="P11" s="18"/>
    </row>
    <row r="12" customFormat="false" ht="15" hidden="false" customHeight="false" outlineLevel="0" collapsed="false">
      <c r="A12" s="30" t="str">
        <f aca="false">Setup!$B$15</f>
        <v>Collections from customers (accounts receivable)</v>
      </c>
      <c r="B12" s="31"/>
      <c r="C12" s="31"/>
      <c r="D12" s="31"/>
      <c r="E12" s="31"/>
      <c r="F12" s="31"/>
      <c r="G12" s="31"/>
      <c r="H12" s="31"/>
      <c r="I12" s="31"/>
      <c r="J12" s="31"/>
      <c r="K12" s="31"/>
      <c r="L12" s="31"/>
      <c r="M12" s="31"/>
      <c r="N12" s="31"/>
      <c r="O12" s="32" t="n">
        <f aca="false">SUM(B12:N12)</f>
        <v>0</v>
      </c>
      <c r="P12" s="33"/>
    </row>
    <row r="13" customFormat="false" ht="15" hidden="false" customHeight="false" outlineLevel="0" collapsed="false">
      <c r="A13" s="30" t="str">
        <f aca="false">Setup!$B$16</f>
        <v>Cash, card &amp; online sales</v>
      </c>
      <c r="B13" s="31"/>
      <c r="C13" s="31"/>
      <c r="D13" s="31"/>
      <c r="E13" s="31"/>
      <c r="F13" s="31"/>
      <c r="G13" s="31"/>
      <c r="H13" s="31"/>
      <c r="I13" s="31"/>
      <c r="J13" s="31"/>
      <c r="K13" s="31"/>
      <c r="L13" s="31"/>
      <c r="M13" s="31"/>
      <c r="N13" s="31"/>
      <c r="O13" s="32" t="n">
        <f aca="false">SUM(B13:N13)</f>
        <v>0</v>
      </c>
      <c r="P13" s="33"/>
    </row>
    <row r="14" customFormat="false" ht="15" hidden="false" customHeight="false" outlineLevel="0" collapsed="false">
      <c r="A14" s="30" t="str">
        <f aca="false">Setup!$B$17</f>
        <v>Customer deposits, retainers &amp; prepayments</v>
      </c>
      <c r="B14" s="31"/>
      <c r="C14" s="31"/>
      <c r="D14" s="31"/>
      <c r="E14" s="31"/>
      <c r="F14" s="31"/>
      <c r="G14" s="31"/>
      <c r="H14" s="31"/>
      <c r="I14" s="31"/>
      <c r="J14" s="31"/>
      <c r="K14" s="31"/>
      <c r="L14" s="31"/>
      <c r="M14" s="31"/>
      <c r="N14" s="31"/>
      <c r="O14" s="32" t="n">
        <f aca="false">SUM(B14:N14)</f>
        <v>0</v>
      </c>
      <c r="P14" s="33"/>
    </row>
    <row r="15" customFormat="false" ht="15" hidden="false" customHeight="false" outlineLevel="0" collapsed="false">
      <c r="A15" s="30" t="str">
        <f aca="false">Setup!$B$18</f>
        <v>Other operating receipts</v>
      </c>
      <c r="B15" s="31"/>
      <c r="C15" s="31"/>
      <c r="D15" s="31"/>
      <c r="E15" s="31"/>
      <c r="F15" s="31"/>
      <c r="G15" s="31"/>
      <c r="H15" s="31"/>
      <c r="I15" s="31"/>
      <c r="J15" s="31"/>
      <c r="K15" s="31"/>
      <c r="L15" s="31"/>
      <c r="M15" s="31"/>
      <c r="N15" s="31"/>
      <c r="O15" s="32" t="n">
        <f aca="false">SUM(B15:N15)</f>
        <v>0</v>
      </c>
      <c r="P15" s="33"/>
    </row>
    <row r="16" customFormat="false" ht="15" hidden="false" customHeight="false" outlineLevel="0" collapsed="false">
      <c r="A16" s="30" t="str">
        <f aca="false">Setup!$B$19</f>
        <v>Other operating receipts (specify)</v>
      </c>
      <c r="B16" s="31"/>
      <c r="C16" s="31"/>
      <c r="D16" s="31"/>
      <c r="E16" s="31"/>
      <c r="F16" s="31"/>
      <c r="G16" s="31"/>
      <c r="H16" s="31"/>
      <c r="I16" s="31"/>
      <c r="J16" s="31"/>
      <c r="K16" s="31"/>
      <c r="L16" s="31"/>
      <c r="M16" s="31"/>
      <c r="N16" s="31"/>
      <c r="O16" s="32" t="n">
        <f aca="false">SUM(B16:N16)</f>
        <v>0</v>
      </c>
      <c r="P16" s="33"/>
    </row>
    <row r="17" customFormat="false" ht="15" hidden="false" customHeight="false" outlineLevel="0" collapsed="false">
      <c r="A17" s="34" t="s">
        <v>181</v>
      </c>
      <c r="B17" s="35" t="n">
        <f aca="false">SUM(B12:B16)</f>
        <v>0</v>
      </c>
      <c r="C17" s="35" t="n">
        <f aca="false">SUM(C12:C16)</f>
        <v>0</v>
      </c>
      <c r="D17" s="35" t="n">
        <f aca="false">SUM(D12:D16)</f>
        <v>0</v>
      </c>
      <c r="E17" s="35" t="n">
        <f aca="false">SUM(E12:E16)</f>
        <v>0</v>
      </c>
      <c r="F17" s="35" t="n">
        <f aca="false">SUM(F12:F16)</f>
        <v>0</v>
      </c>
      <c r="G17" s="35" t="n">
        <f aca="false">SUM(G12:G16)</f>
        <v>0</v>
      </c>
      <c r="H17" s="35" t="n">
        <f aca="false">SUM(H12:H16)</f>
        <v>0</v>
      </c>
      <c r="I17" s="35" t="n">
        <f aca="false">SUM(I12:I16)</f>
        <v>0</v>
      </c>
      <c r="J17" s="35" t="n">
        <f aca="false">SUM(J12:J16)</f>
        <v>0</v>
      </c>
      <c r="K17" s="35" t="n">
        <f aca="false">SUM(K12:K16)</f>
        <v>0</v>
      </c>
      <c r="L17" s="35" t="n">
        <f aca="false">SUM(L12:L16)</f>
        <v>0</v>
      </c>
      <c r="M17" s="35" t="n">
        <f aca="false">SUM(M12:M16)</f>
        <v>0</v>
      </c>
      <c r="N17" s="35" t="n">
        <f aca="false">SUM(N12:N16)</f>
        <v>0</v>
      </c>
      <c r="O17" s="35" t="n">
        <f aca="false">SUM(B17:N17)</f>
        <v>0</v>
      </c>
      <c r="P17" s="36"/>
    </row>
    <row r="19" customFormat="false" ht="15" hidden="false" customHeight="false" outlineLevel="0" collapsed="false">
      <c r="A19" s="29" t="s">
        <v>182</v>
      </c>
      <c r="B19" s="18"/>
      <c r="C19" s="18"/>
      <c r="D19" s="18"/>
      <c r="E19" s="18"/>
      <c r="F19" s="18"/>
      <c r="G19" s="18"/>
      <c r="H19" s="18"/>
      <c r="I19" s="18"/>
      <c r="J19" s="18"/>
      <c r="K19" s="18"/>
      <c r="L19" s="18"/>
      <c r="M19" s="18"/>
      <c r="N19" s="18"/>
      <c r="O19" s="18"/>
      <c r="P19" s="18"/>
    </row>
    <row r="20" customFormat="false" ht="15" hidden="false" customHeight="false" outlineLevel="0" collapsed="false">
      <c r="A20" s="30" t="str">
        <f aca="false">Setup!$B$21</f>
        <v>Payroll - net wages</v>
      </c>
      <c r="B20" s="31"/>
      <c r="C20" s="31"/>
      <c r="D20" s="31"/>
      <c r="E20" s="31"/>
      <c r="F20" s="31"/>
      <c r="G20" s="31"/>
      <c r="H20" s="31"/>
      <c r="I20" s="31"/>
      <c r="J20" s="31"/>
      <c r="K20" s="31"/>
      <c r="L20" s="31"/>
      <c r="M20" s="31"/>
      <c r="N20" s="31"/>
      <c r="O20" s="32" t="n">
        <f aca="false">SUM(B20:N20)</f>
        <v>0</v>
      </c>
      <c r="P20" s="33"/>
    </row>
    <row r="21" customFormat="false" ht="15" hidden="false" customHeight="false" outlineLevel="0" collapsed="false">
      <c r="A21" s="30" t="str">
        <f aca="false">Setup!$B$22</f>
        <v>Payroll taxes &amp; withholdings</v>
      </c>
      <c r="B21" s="31"/>
      <c r="C21" s="31"/>
      <c r="D21" s="31"/>
      <c r="E21" s="31"/>
      <c r="F21" s="31"/>
      <c r="G21" s="31"/>
      <c r="H21" s="31"/>
      <c r="I21" s="31"/>
      <c r="J21" s="31"/>
      <c r="K21" s="31"/>
      <c r="L21" s="31"/>
      <c r="M21" s="31"/>
      <c r="N21" s="31"/>
      <c r="O21" s="32" t="n">
        <f aca="false">SUM(B21:N21)</f>
        <v>0</v>
      </c>
      <c r="P21" s="33"/>
    </row>
    <row r="22" customFormat="false" ht="15" hidden="false" customHeight="false" outlineLevel="0" collapsed="false">
      <c r="A22" s="30" t="str">
        <f aca="false">Setup!$B$23</f>
        <v>Employee benefits</v>
      </c>
      <c r="B22" s="31"/>
      <c r="C22" s="31"/>
      <c r="D22" s="31"/>
      <c r="E22" s="31"/>
      <c r="F22" s="31"/>
      <c r="G22" s="31"/>
      <c r="H22" s="31"/>
      <c r="I22" s="31"/>
      <c r="J22" s="31"/>
      <c r="K22" s="31"/>
      <c r="L22" s="31"/>
      <c r="M22" s="31"/>
      <c r="N22" s="31"/>
      <c r="O22" s="32" t="n">
        <f aca="false">SUM(B22:N22)</f>
        <v>0</v>
      </c>
      <c r="P22" s="33"/>
    </row>
    <row r="23" customFormat="false" ht="15" hidden="false" customHeight="false" outlineLevel="0" collapsed="false">
      <c r="A23" s="30" t="str">
        <f aca="false">Setup!$B$24</f>
        <v>Contractors &amp; subcontractors</v>
      </c>
      <c r="B23" s="31"/>
      <c r="C23" s="31"/>
      <c r="D23" s="31"/>
      <c r="E23" s="31"/>
      <c r="F23" s="31"/>
      <c r="G23" s="31"/>
      <c r="H23" s="31"/>
      <c r="I23" s="31"/>
      <c r="J23" s="31"/>
      <c r="K23" s="31"/>
      <c r="L23" s="31"/>
      <c r="M23" s="31"/>
      <c r="N23" s="31"/>
      <c r="O23" s="32" t="n">
        <f aca="false">SUM(B23:N23)</f>
        <v>0</v>
      </c>
      <c r="P23" s="33"/>
    </row>
    <row r="24" customFormat="false" ht="15" hidden="false" customHeight="false" outlineLevel="0" collapsed="false">
      <c r="A24" s="30" t="str">
        <f aca="false">Setup!$B$25</f>
        <v>Inventory, materials &amp; cost of goods</v>
      </c>
      <c r="B24" s="31"/>
      <c r="C24" s="31"/>
      <c r="D24" s="31"/>
      <c r="E24" s="31"/>
      <c r="F24" s="31"/>
      <c r="G24" s="31"/>
      <c r="H24" s="31"/>
      <c r="I24" s="31"/>
      <c r="J24" s="31"/>
      <c r="K24" s="31"/>
      <c r="L24" s="31"/>
      <c r="M24" s="31"/>
      <c r="N24" s="31"/>
      <c r="O24" s="32" t="n">
        <f aca="false">SUM(B24:N24)</f>
        <v>0</v>
      </c>
      <c r="P24" s="33"/>
    </row>
    <row r="25" customFormat="false" ht="15" hidden="false" customHeight="false" outlineLevel="0" collapsed="false">
      <c r="A25" s="30" t="str">
        <f aca="false">Setup!$B$26</f>
        <v>Rent &amp; occupancy</v>
      </c>
      <c r="B25" s="31"/>
      <c r="C25" s="31"/>
      <c r="D25" s="31"/>
      <c r="E25" s="31"/>
      <c r="F25" s="31"/>
      <c r="G25" s="31"/>
      <c r="H25" s="31"/>
      <c r="I25" s="31"/>
      <c r="J25" s="31"/>
      <c r="K25" s="31"/>
      <c r="L25" s="31"/>
      <c r="M25" s="31"/>
      <c r="N25" s="31"/>
      <c r="O25" s="32" t="n">
        <f aca="false">SUM(B25:N25)</f>
        <v>0</v>
      </c>
      <c r="P25" s="33"/>
    </row>
    <row r="26" customFormat="false" ht="15" hidden="false" customHeight="false" outlineLevel="0" collapsed="false">
      <c r="A26" s="30" t="str">
        <f aca="false">Setup!$B$27</f>
        <v>Utilities &amp; telecom</v>
      </c>
      <c r="B26" s="31"/>
      <c r="C26" s="31"/>
      <c r="D26" s="31"/>
      <c r="E26" s="31"/>
      <c r="F26" s="31"/>
      <c r="G26" s="31"/>
      <c r="H26" s="31"/>
      <c r="I26" s="31"/>
      <c r="J26" s="31"/>
      <c r="K26" s="31"/>
      <c r="L26" s="31"/>
      <c r="M26" s="31"/>
      <c r="N26" s="31"/>
      <c r="O26" s="32" t="n">
        <f aca="false">SUM(B26:N26)</f>
        <v>0</v>
      </c>
      <c r="P26" s="33"/>
    </row>
    <row r="27" customFormat="false" ht="15" hidden="false" customHeight="false" outlineLevel="0" collapsed="false">
      <c r="A27" s="30" t="str">
        <f aca="false">Setup!$B$28</f>
        <v>Insurance</v>
      </c>
      <c r="B27" s="31"/>
      <c r="C27" s="31"/>
      <c r="D27" s="31"/>
      <c r="E27" s="31"/>
      <c r="F27" s="31"/>
      <c r="G27" s="31"/>
      <c r="H27" s="31"/>
      <c r="I27" s="31"/>
      <c r="J27" s="31"/>
      <c r="K27" s="31"/>
      <c r="L27" s="31"/>
      <c r="M27" s="31"/>
      <c r="N27" s="31"/>
      <c r="O27" s="32" t="n">
        <f aca="false">SUM(B27:N27)</f>
        <v>0</v>
      </c>
      <c r="P27" s="33"/>
    </row>
    <row r="28" customFormat="false" ht="15" hidden="false" customHeight="false" outlineLevel="0" collapsed="false">
      <c r="A28" s="30" t="str">
        <f aca="false">Setup!$B$29</f>
        <v>Marketing &amp; advertising</v>
      </c>
      <c r="B28" s="31"/>
      <c r="C28" s="31"/>
      <c r="D28" s="31"/>
      <c r="E28" s="31"/>
      <c r="F28" s="31"/>
      <c r="G28" s="31"/>
      <c r="H28" s="31"/>
      <c r="I28" s="31"/>
      <c r="J28" s="31"/>
      <c r="K28" s="31"/>
      <c r="L28" s="31"/>
      <c r="M28" s="31"/>
      <c r="N28" s="31"/>
      <c r="O28" s="32" t="n">
        <f aca="false">SUM(B28:N28)</f>
        <v>0</v>
      </c>
      <c r="P28" s="33"/>
    </row>
    <row r="29" customFormat="false" ht="15" hidden="false" customHeight="false" outlineLevel="0" collapsed="false">
      <c r="A29" s="30" t="str">
        <f aca="false">Setup!$B$30</f>
        <v>Software, technology &amp; subscriptions</v>
      </c>
      <c r="B29" s="31"/>
      <c r="C29" s="31"/>
      <c r="D29" s="31"/>
      <c r="E29" s="31"/>
      <c r="F29" s="31"/>
      <c r="G29" s="31"/>
      <c r="H29" s="31"/>
      <c r="I29" s="31"/>
      <c r="J29" s="31"/>
      <c r="K29" s="31"/>
      <c r="L29" s="31"/>
      <c r="M29" s="31"/>
      <c r="N29" s="31"/>
      <c r="O29" s="32" t="n">
        <f aca="false">SUM(B29:N29)</f>
        <v>0</v>
      </c>
      <c r="P29" s="33"/>
    </row>
    <row r="30" customFormat="false" ht="15" hidden="false" customHeight="false" outlineLevel="0" collapsed="false">
      <c r="A30" s="30" t="str">
        <f aca="false">Setup!$B$31</f>
        <v>Professional fees</v>
      </c>
      <c r="B30" s="31"/>
      <c r="C30" s="31"/>
      <c r="D30" s="31"/>
      <c r="E30" s="31"/>
      <c r="F30" s="31"/>
      <c r="G30" s="31"/>
      <c r="H30" s="31"/>
      <c r="I30" s="31"/>
      <c r="J30" s="31"/>
      <c r="K30" s="31"/>
      <c r="L30" s="31"/>
      <c r="M30" s="31"/>
      <c r="N30" s="31"/>
      <c r="O30" s="32" t="n">
        <f aca="false">SUM(B30:N30)</f>
        <v>0</v>
      </c>
      <c r="P30" s="33"/>
    </row>
    <row r="31" customFormat="false" ht="15" hidden="false" customHeight="false" outlineLevel="0" collapsed="false">
      <c r="A31" s="30" t="str">
        <f aca="false">Setup!$B$32</f>
        <v>Vehicles, fuel &amp; travel</v>
      </c>
      <c r="B31" s="31"/>
      <c r="C31" s="31"/>
      <c r="D31" s="31"/>
      <c r="E31" s="31"/>
      <c r="F31" s="31"/>
      <c r="G31" s="31"/>
      <c r="H31" s="31"/>
      <c r="I31" s="31"/>
      <c r="J31" s="31"/>
      <c r="K31" s="31"/>
      <c r="L31" s="31"/>
      <c r="M31" s="31"/>
      <c r="N31" s="31"/>
      <c r="O31" s="32" t="n">
        <f aca="false">SUM(B31:N31)</f>
        <v>0</v>
      </c>
      <c r="P31" s="33"/>
    </row>
    <row r="32" customFormat="false" ht="15" hidden="false" customHeight="false" outlineLevel="0" collapsed="false">
      <c r="A32" s="30" t="str">
        <f aca="false">Setup!$B$33</f>
        <v>Sales &amp; use tax remittances</v>
      </c>
      <c r="B32" s="31"/>
      <c r="C32" s="31"/>
      <c r="D32" s="31"/>
      <c r="E32" s="31"/>
      <c r="F32" s="31"/>
      <c r="G32" s="31"/>
      <c r="H32" s="31"/>
      <c r="I32" s="31"/>
      <c r="J32" s="31"/>
      <c r="K32" s="31"/>
      <c r="L32" s="31"/>
      <c r="M32" s="31"/>
      <c r="N32" s="31"/>
      <c r="O32" s="32" t="n">
        <f aca="false">SUM(B32:N32)</f>
        <v>0</v>
      </c>
      <c r="P32" s="33"/>
    </row>
    <row r="33" customFormat="false" ht="15" hidden="false" customHeight="false" outlineLevel="0" collapsed="false">
      <c r="A33" s="30" t="str">
        <f aca="false">Setup!$B$34</f>
        <v>Other operating expenses</v>
      </c>
      <c r="B33" s="31"/>
      <c r="C33" s="31"/>
      <c r="D33" s="31"/>
      <c r="E33" s="31"/>
      <c r="F33" s="31"/>
      <c r="G33" s="31"/>
      <c r="H33" s="31"/>
      <c r="I33" s="31"/>
      <c r="J33" s="31"/>
      <c r="K33" s="31"/>
      <c r="L33" s="31"/>
      <c r="M33" s="31"/>
      <c r="N33" s="31"/>
      <c r="O33" s="32" t="n">
        <f aca="false">SUM(B33:N33)</f>
        <v>0</v>
      </c>
      <c r="P33" s="33"/>
    </row>
    <row r="34" customFormat="false" ht="15" hidden="false" customHeight="false" outlineLevel="0" collapsed="false">
      <c r="A34" s="34" t="s">
        <v>183</v>
      </c>
      <c r="B34" s="35" t="n">
        <f aca="false">SUM(B20:B33)</f>
        <v>0</v>
      </c>
      <c r="C34" s="35" t="n">
        <f aca="false">SUM(C20:C33)</f>
        <v>0</v>
      </c>
      <c r="D34" s="35" t="n">
        <f aca="false">SUM(D20:D33)</f>
        <v>0</v>
      </c>
      <c r="E34" s="35" t="n">
        <f aca="false">SUM(E20:E33)</f>
        <v>0</v>
      </c>
      <c r="F34" s="35" t="n">
        <f aca="false">SUM(F20:F33)</f>
        <v>0</v>
      </c>
      <c r="G34" s="35" t="n">
        <f aca="false">SUM(G20:G33)</f>
        <v>0</v>
      </c>
      <c r="H34" s="35" t="n">
        <f aca="false">SUM(H20:H33)</f>
        <v>0</v>
      </c>
      <c r="I34" s="35" t="n">
        <f aca="false">SUM(I20:I33)</f>
        <v>0</v>
      </c>
      <c r="J34" s="35" t="n">
        <f aca="false">SUM(J20:J33)</f>
        <v>0</v>
      </c>
      <c r="K34" s="35" t="n">
        <f aca="false">SUM(K20:K33)</f>
        <v>0</v>
      </c>
      <c r="L34" s="35" t="n">
        <f aca="false">SUM(L20:L33)</f>
        <v>0</v>
      </c>
      <c r="M34" s="35" t="n">
        <f aca="false">SUM(M20:M33)</f>
        <v>0</v>
      </c>
      <c r="N34" s="35" t="n">
        <f aca="false">SUM(N20:N33)</f>
        <v>0</v>
      </c>
      <c r="O34" s="35" t="n">
        <f aca="false">SUM(B34:N34)</f>
        <v>0</v>
      </c>
      <c r="P34" s="36"/>
    </row>
    <row r="36" customFormat="false" ht="15" hidden="false" customHeight="false" outlineLevel="0" collapsed="false">
      <c r="A36" s="37" t="s">
        <v>184</v>
      </c>
      <c r="B36" s="38" t="n">
        <f aca="false">B17-B34</f>
        <v>0</v>
      </c>
      <c r="C36" s="38" t="n">
        <f aca="false">C17-C34</f>
        <v>0</v>
      </c>
      <c r="D36" s="38" t="n">
        <f aca="false">D17-D34</f>
        <v>0</v>
      </c>
      <c r="E36" s="38" t="n">
        <f aca="false">E17-E34</f>
        <v>0</v>
      </c>
      <c r="F36" s="38" t="n">
        <f aca="false">F17-F34</f>
        <v>0</v>
      </c>
      <c r="G36" s="38" t="n">
        <f aca="false">G17-G34</f>
        <v>0</v>
      </c>
      <c r="H36" s="38" t="n">
        <f aca="false">H17-H34</f>
        <v>0</v>
      </c>
      <c r="I36" s="38" t="n">
        <f aca="false">I17-I34</f>
        <v>0</v>
      </c>
      <c r="J36" s="38" t="n">
        <f aca="false">J17-J34</f>
        <v>0</v>
      </c>
      <c r="K36" s="38" t="n">
        <f aca="false">K17-K34</f>
        <v>0</v>
      </c>
      <c r="L36" s="38" t="n">
        <f aca="false">L17-L34</f>
        <v>0</v>
      </c>
      <c r="M36" s="38" t="n">
        <f aca="false">M17-M34</f>
        <v>0</v>
      </c>
      <c r="N36" s="38" t="n">
        <f aca="false">N17-N34</f>
        <v>0</v>
      </c>
      <c r="O36" s="38" t="n">
        <f aca="false">SUM(B36:N36)</f>
        <v>0</v>
      </c>
      <c r="P36" s="28"/>
    </row>
    <row r="38" customFormat="false" ht="15" hidden="false" customHeight="false" outlineLevel="0" collapsed="false">
      <c r="A38" s="29" t="s">
        <v>185</v>
      </c>
      <c r="B38" s="18"/>
      <c r="C38" s="18"/>
      <c r="D38" s="18"/>
      <c r="E38" s="18"/>
      <c r="F38" s="18"/>
      <c r="G38" s="18"/>
      <c r="H38" s="18"/>
      <c r="I38" s="18"/>
      <c r="J38" s="18"/>
      <c r="K38" s="18"/>
      <c r="L38" s="18"/>
      <c r="M38" s="18"/>
      <c r="N38" s="18"/>
      <c r="O38" s="18"/>
      <c r="P38" s="18"/>
    </row>
    <row r="39" customFormat="false" ht="15" hidden="false" customHeight="false" outlineLevel="0" collapsed="false">
      <c r="A39" s="39" t="s">
        <v>186</v>
      </c>
    </row>
    <row r="40" customFormat="false" ht="15" hidden="false" customHeight="false" outlineLevel="0" collapsed="false">
      <c r="A40" s="30" t="str">
        <f aca="false">Setup!$B$36</f>
        <v>Loan proceeds (term loans, not line of credit)</v>
      </c>
      <c r="B40" s="31"/>
      <c r="C40" s="31"/>
      <c r="D40" s="31"/>
      <c r="E40" s="31"/>
      <c r="F40" s="31"/>
      <c r="G40" s="31"/>
      <c r="H40" s="31"/>
      <c r="I40" s="31"/>
      <c r="J40" s="31"/>
      <c r="K40" s="31"/>
      <c r="L40" s="31"/>
      <c r="M40" s="31"/>
      <c r="N40" s="31"/>
      <c r="O40" s="32" t="n">
        <f aca="false">SUM(B40:N40)</f>
        <v>0</v>
      </c>
      <c r="P40" s="33"/>
    </row>
    <row r="41" customFormat="false" ht="15" hidden="false" customHeight="false" outlineLevel="0" collapsed="false">
      <c r="A41" s="30" t="str">
        <f aca="false">Setup!$B$37</f>
        <v>Owner capital contributions</v>
      </c>
      <c r="B41" s="31"/>
      <c r="C41" s="31"/>
      <c r="D41" s="31"/>
      <c r="E41" s="31"/>
      <c r="F41" s="31"/>
      <c r="G41" s="31"/>
      <c r="H41" s="31"/>
      <c r="I41" s="31"/>
      <c r="J41" s="31"/>
      <c r="K41" s="31"/>
      <c r="L41" s="31"/>
      <c r="M41" s="31"/>
      <c r="N41" s="31"/>
      <c r="O41" s="32" t="n">
        <f aca="false">SUM(B41:N41)</f>
        <v>0</v>
      </c>
      <c r="P41" s="33"/>
    </row>
    <row r="42" customFormat="false" ht="15" hidden="false" customHeight="false" outlineLevel="0" collapsed="false">
      <c r="A42" s="30" t="str">
        <f aca="false">Setup!$B$38</f>
        <v>Asset sales &amp; other non-operating inflows</v>
      </c>
      <c r="B42" s="31"/>
      <c r="C42" s="31"/>
      <c r="D42" s="31"/>
      <c r="E42" s="31"/>
      <c r="F42" s="31"/>
      <c r="G42" s="31"/>
      <c r="H42" s="31"/>
      <c r="I42" s="31"/>
      <c r="J42" s="31"/>
      <c r="K42" s="31"/>
      <c r="L42" s="31"/>
      <c r="M42" s="31"/>
      <c r="N42" s="31"/>
      <c r="O42" s="32" t="n">
        <f aca="false">SUM(B42:N42)</f>
        <v>0</v>
      </c>
      <c r="P42" s="33"/>
    </row>
    <row r="43" customFormat="false" ht="15" hidden="false" customHeight="false" outlineLevel="0" collapsed="false">
      <c r="A43" s="39" t="s">
        <v>187</v>
      </c>
    </row>
    <row r="44" customFormat="false" ht="15" hidden="false" customHeight="false" outlineLevel="0" collapsed="false">
      <c r="A44" s="30" t="str">
        <f aca="false">Setup!$B$40</f>
        <v>Loan payments (principal &amp; interest)</v>
      </c>
      <c r="B44" s="31"/>
      <c r="C44" s="31"/>
      <c r="D44" s="31"/>
      <c r="E44" s="31"/>
      <c r="F44" s="31"/>
      <c r="G44" s="31"/>
      <c r="H44" s="31"/>
      <c r="I44" s="31"/>
      <c r="J44" s="31"/>
      <c r="K44" s="31"/>
      <c r="L44" s="31"/>
      <c r="M44" s="31"/>
      <c r="N44" s="31"/>
      <c r="O44" s="32" t="n">
        <f aca="false">SUM(B44:N44)</f>
        <v>0</v>
      </c>
      <c r="P44" s="33"/>
    </row>
    <row r="45" customFormat="false" ht="15" hidden="false" customHeight="false" outlineLevel="0" collapsed="false">
      <c r="A45" s="30" t="str">
        <f aca="false">Setup!$B$41</f>
        <v>Equipment &amp; vehicle financing / leases</v>
      </c>
      <c r="B45" s="31"/>
      <c r="C45" s="31"/>
      <c r="D45" s="31"/>
      <c r="E45" s="31"/>
      <c r="F45" s="31"/>
      <c r="G45" s="31"/>
      <c r="H45" s="31"/>
      <c r="I45" s="31"/>
      <c r="J45" s="31"/>
      <c r="K45" s="31"/>
      <c r="L45" s="31"/>
      <c r="M45" s="31"/>
      <c r="N45" s="31"/>
      <c r="O45" s="32" t="n">
        <f aca="false">SUM(B45:N45)</f>
        <v>0</v>
      </c>
      <c r="P45" s="33"/>
    </row>
    <row r="46" customFormat="false" ht="15" hidden="false" customHeight="false" outlineLevel="0" collapsed="false">
      <c r="A46" s="30" t="str">
        <f aca="false">Setup!$B$42</f>
        <v>Capital expenditures (equipment, buildouts)</v>
      </c>
      <c r="B46" s="31"/>
      <c r="C46" s="31"/>
      <c r="D46" s="31"/>
      <c r="E46" s="31"/>
      <c r="F46" s="31"/>
      <c r="G46" s="31"/>
      <c r="H46" s="31"/>
      <c r="I46" s="31"/>
      <c r="J46" s="31"/>
      <c r="K46" s="31"/>
      <c r="L46" s="31"/>
      <c r="M46" s="31"/>
      <c r="N46" s="31"/>
      <c r="O46" s="32" t="n">
        <f aca="false">SUM(B46:N46)</f>
        <v>0</v>
      </c>
      <c r="P46" s="33"/>
    </row>
    <row r="47" customFormat="false" ht="15" hidden="false" customHeight="false" outlineLevel="0" collapsed="false">
      <c r="A47" s="30" t="str">
        <f aca="false">Setup!$B$43</f>
        <v>Owner draws / distributions</v>
      </c>
      <c r="B47" s="31"/>
      <c r="C47" s="31"/>
      <c r="D47" s="31"/>
      <c r="E47" s="31"/>
      <c r="F47" s="31"/>
      <c r="G47" s="31"/>
      <c r="H47" s="31"/>
      <c r="I47" s="31"/>
      <c r="J47" s="31"/>
      <c r="K47" s="31"/>
      <c r="L47" s="31"/>
      <c r="M47" s="31"/>
      <c r="N47" s="31"/>
      <c r="O47" s="32" t="n">
        <f aca="false">SUM(B47:N47)</f>
        <v>0</v>
      </c>
      <c r="P47" s="33"/>
    </row>
    <row r="48" customFormat="false" ht="15" hidden="false" customHeight="false" outlineLevel="0" collapsed="false">
      <c r="A48" s="30" t="str">
        <f aca="false">Setup!$B$44</f>
        <v>Income tax payments</v>
      </c>
      <c r="B48" s="31"/>
      <c r="C48" s="31"/>
      <c r="D48" s="31"/>
      <c r="E48" s="31"/>
      <c r="F48" s="31"/>
      <c r="G48" s="31"/>
      <c r="H48" s="31"/>
      <c r="I48" s="31"/>
      <c r="J48" s="31"/>
      <c r="K48" s="31"/>
      <c r="L48" s="31"/>
      <c r="M48" s="31"/>
      <c r="N48" s="31"/>
      <c r="O48" s="32" t="n">
        <f aca="false">SUM(B48:N48)</f>
        <v>0</v>
      </c>
      <c r="P48" s="33"/>
    </row>
    <row r="49" customFormat="false" ht="15" hidden="false" customHeight="false" outlineLevel="0" collapsed="false">
      <c r="A49" s="30" t="str">
        <f aca="false">Setup!$B$45</f>
        <v>Other non-operating payments</v>
      </c>
      <c r="B49" s="31"/>
      <c r="C49" s="31"/>
      <c r="D49" s="31"/>
      <c r="E49" s="31"/>
      <c r="F49" s="31"/>
      <c r="G49" s="31"/>
      <c r="H49" s="31"/>
      <c r="I49" s="31"/>
      <c r="J49" s="31"/>
      <c r="K49" s="31"/>
      <c r="L49" s="31"/>
      <c r="M49" s="31"/>
      <c r="N49" s="31"/>
      <c r="O49" s="32" t="n">
        <f aca="false">SUM(B49:N49)</f>
        <v>0</v>
      </c>
      <c r="P49" s="33"/>
    </row>
    <row r="50" customFormat="false" ht="15" hidden="false" customHeight="false" outlineLevel="0" collapsed="false">
      <c r="A50" s="34" t="s">
        <v>188</v>
      </c>
      <c r="B50" s="35" t="n">
        <f aca="false">SUM(B40:B42)-SUM(B44:B49)</f>
        <v>0</v>
      </c>
      <c r="C50" s="35" t="n">
        <f aca="false">SUM(C40:C42)-SUM(C44:C49)</f>
        <v>0</v>
      </c>
      <c r="D50" s="35" t="n">
        <f aca="false">SUM(D40:D42)-SUM(D44:D49)</f>
        <v>0</v>
      </c>
      <c r="E50" s="35" t="n">
        <f aca="false">SUM(E40:E42)-SUM(E44:E49)</f>
        <v>0</v>
      </c>
      <c r="F50" s="35" t="n">
        <f aca="false">SUM(F40:F42)-SUM(F44:F49)</f>
        <v>0</v>
      </c>
      <c r="G50" s="35" t="n">
        <f aca="false">SUM(G40:G42)-SUM(G44:G49)</f>
        <v>0</v>
      </c>
      <c r="H50" s="35" t="n">
        <f aca="false">SUM(H40:H42)-SUM(H44:H49)</f>
        <v>0</v>
      </c>
      <c r="I50" s="35" t="n">
        <f aca="false">SUM(I40:I42)-SUM(I44:I49)</f>
        <v>0</v>
      </c>
      <c r="J50" s="35" t="n">
        <f aca="false">SUM(J40:J42)-SUM(J44:J49)</f>
        <v>0</v>
      </c>
      <c r="K50" s="35" t="n">
        <f aca="false">SUM(K40:K42)-SUM(K44:K49)</f>
        <v>0</v>
      </c>
      <c r="L50" s="35" t="n">
        <f aca="false">SUM(L40:L42)-SUM(L44:L49)</f>
        <v>0</v>
      </c>
      <c r="M50" s="35" t="n">
        <f aca="false">SUM(M40:M42)-SUM(M44:M49)</f>
        <v>0</v>
      </c>
      <c r="N50" s="35" t="n">
        <f aca="false">SUM(N40:N42)-SUM(N44:N49)</f>
        <v>0</v>
      </c>
      <c r="O50" s="35" t="n">
        <f aca="false">SUM(B50:N50)</f>
        <v>0</v>
      </c>
      <c r="P50" s="36"/>
    </row>
    <row r="52" customFormat="false" ht="15" hidden="false" customHeight="false" outlineLevel="0" collapsed="false">
      <c r="A52" s="37" t="s">
        <v>189</v>
      </c>
      <c r="B52" s="38" t="n">
        <f aca="false">B36+B50</f>
        <v>0</v>
      </c>
      <c r="C52" s="38" t="n">
        <f aca="false">C36+C50</f>
        <v>0</v>
      </c>
      <c r="D52" s="38" t="n">
        <f aca="false">D36+D50</f>
        <v>0</v>
      </c>
      <c r="E52" s="38" t="n">
        <f aca="false">E36+E50</f>
        <v>0</v>
      </c>
      <c r="F52" s="38" t="n">
        <f aca="false">F36+F50</f>
        <v>0</v>
      </c>
      <c r="G52" s="38" t="n">
        <f aca="false">G36+G50</f>
        <v>0</v>
      </c>
      <c r="H52" s="38" t="n">
        <f aca="false">H36+H50</f>
        <v>0</v>
      </c>
      <c r="I52" s="38" t="n">
        <f aca="false">I36+I50</f>
        <v>0</v>
      </c>
      <c r="J52" s="38" t="n">
        <f aca="false">J36+J50</f>
        <v>0</v>
      </c>
      <c r="K52" s="38" t="n">
        <f aca="false">K36+K50</f>
        <v>0</v>
      </c>
      <c r="L52" s="38" t="n">
        <f aca="false">L36+L50</f>
        <v>0</v>
      </c>
      <c r="M52" s="38" t="n">
        <f aca="false">M36+M50</f>
        <v>0</v>
      </c>
      <c r="N52" s="38" t="n">
        <f aca="false">N36+N50</f>
        <v>0</v>
      </c>
      <c r="O52" s="38" t="n">
        <f aca="false">SUM(B52:N52)</f>
        <v>0</v>
      </c>
      <c r="P52" s="28"/>
    </row>
    <row r="54" customFormat="false" ht="15" hidden="false" customHeight="false" outlineLevel="0" collapsed="false">
      <c r="A54" s="29" t="s">
        <v>190</v>
      </c>
      <c r="B54" s="18"/>
      <c r="C54" s="18"/>
      <c r="D54" s="18"/>
      <c r="E54" s="18"/>
      <c r="F54" s="18"/>
      <c r="G54" s="18"/>
      <c r="H54" s="18"/>
      <c r="I54" s="18"/>
      <c r="J54" s="18"/>
      <c r="K54" s="18"/>
      <c r="L54" s="18"/>
      <c r="M54" s="18"/>
      <c r="N54" s="18"/>
      <c r="O54" s="18"/>
      <c r="P54" s="18"/>
    </row>
    <row r="55" customFormat="false" ht="15" hidden="false" customHeight="false" outlineLevel="0" collapsed="false">
      <c r="A55" s="40" t="s">
        <v>191</v>
      </c>
      <c r="B55" s="31"/>
      <c r="C55" s="31"/>
      <c r="D55" s="31"/>
      <c r="E55" s="31"/>
      <c r="F55" s="31"/>
      <c r="G55" s="31"/>
      <c r="H55" s="31"/>
      <c r="I55" s="31"/>
      <c r="J55" s="31"/>
      <c r="K55" s="31"/>
      <c r="L55" s="31"/>
      <c r="M55" s="31"/>
      <c r="N55" s="31"/>
      <c r="O55" s="32" t="n">
        <f aca="false">SUM(B55:N55)</f>
        <v>0</v>
      </c>
      <c r="P55" s="33"/>
    </row>
    <row r="56" customFormat="false" ht="15" hidden="false" customHeight="false" outlineLevel="0" collapsed="false">
      <c r="A56" s="40" t="s">
        <v>192</v>
      </c>
      <c r="B56" s="31"/>
      <c r="C56" s="31"/>
      <c r="D56" s="31"/>
      <c r="E56" s="31"/>
      <c r="F56" s="31"/>
      <c r="G56" s="31"/>
      <c r="H56" s="31"/>
      <c r="I56" s="31"/>
      <c r="J56" s="31"/>
      <c r="K56" s="31"/>
      <c r="L56" s="31"/>
      <c r="M56" s="31"/>
      <c r="N56" s="31"/>
      <c r="O56" s="32" t="n">
        <f aca="false">SUM(B56:N56)</f>
        <v>0</v>
      </c>
      <c r="P56" s="33"/>
    </row>
    <row r="57" customFormat="false" ht="15" hidden="false" customHeight="false" outlineLevel="0" collapsed="false">
      <c r="A57" s="34" t="s">
        <v>193</v>
      </c>
      <c r="B57" s="35" t="n">
        <f aca="false">B55-B56</f>
        <v>0</v>
      </c>
      <c r="C57" s="35" t="n">
        <f aca="false">C55-C56</f>
        <v>0</v>
      </c>
      <c r="D57" s="35" t="n">
        <f aca="false">D55-D56</f>
        <v>0</v>
      </c>
      <c r="E57" s="35" t="n">
        <f aca="false">E55-E56</f>
        <v>0</v>
      </c>
      <c r="F57" s="35" t="n">
        <f aca="false">F55-F56</f>
        <v>0</v>
      </c>
      <c r="G57" s="35" t="n">
        <f aca="false">G55-G56</f>
        <v>0</v>
      </c>
      <c r="H57" s="35" t="n">
        <f aca="false">H55-H56</f>
        <v>0</v>
      </c>
      <c r="I57" s="35" t="n">
        <f aca="false">I55-I56</f>
        <v>0</v>
      </c>
      <c r="J57" s="35" t="n">
        <f aca="false">J55-J56</f>
        <v>0</v>
      </c>
      <c r="K57" s="35" t="n">
        <f aca="false">K55-K56</f>
        <v>0</v>
      </c>
      <c r="L57" s="35" t="n">
        <f aca="false">L55-L56</f>
        <v>0</v>
      </c>
      <c r="M57" s="35" t="n">
        <f aca="false">M55-M56</f>
        <v>0</v>
      </c>
      <c r="N57" s="35" t="n">
        <f aca="false">N55-N56</f>
        <v>0</v>
      </c>
      <c r="O57" s="35" t="n">
        <f aca="false">SUM(B57:N57)</f>
        <v>0</v>
      </c>
      <c r="P57" s="36"/>
    </row>
    <row r="59" customFormat="false" ht="15" hidden="false" customHeight="false" outlineLevel="0" collapsed="false">
      <c r="A59" s="41" t="s">
        <v>194</v>
      </c>
      <c r="B59" s="42" t="n">
        <f aca="false">B9+B52+B57</f>
        <v>0</v>
      </c>
      <c r="C59" s="42" t="n">
        <f aca="false">C9+C52+C57</f>
        <v>0</v>
      </c>
      <c r="D59" s="42" t="n">
        <f aca="false">D9+D52+D57</f>
        <v>0</v>
      </c>
      <c r="E59" s="42" t="n">
        <f aca="false">E9+E52+E57</f>
        <v>0</v>
      </c>
      <c r="F59" s="42" t="n">
        <f aca="false">F9+F52+F57</f>
        <v>0</v>
      </c>
      <c r="G59" s="42" t="n">
        <f aca="false">G9+G52+G57</f>
        <v>0</v>
      </c>
      <c r="H59" s="42" t="n">
        <f aca="false">H9+H52+H57</f>
        <v>0</v>
      </c>
      <c r="I59" s="42" t="n">
        <f aca="false">I9+I52+I57</f>
        <v>0</v>
      </c>
      <c r="J59" s="42" t="n">
        <f aca="false">J9+J52+J57</f>
        <v>0</v>
      </c>
      <c r="K59" s="42" t="n">
        <f aca="false">K9+K52+K57</f>
        <v>0</v>
      </c>
      <c r="L59" s="42" t="n">
        <f aca="false">L9+L52+L57</f>
        <v>0</v>
      </c>
      <c r="M59" s="42" t="n">
        <f aca="false">M9+M52+M57</f>
        <v>0</v>
      </c>
      <c r="N59" s="42" t="n">
        <f aca="false">N9+N52+N57</f>
        <v>0</v>
      </c>
      <c r="O59" s="42" t="n">
        <f aca="false">N59</f>
        <v>0</v>
      </c>
      <c r="P59" s="28"/>
    </row>
    <row r="61" customFormat="false" ht="15" hidden="false" customHeight="false" outlineLevel="0" collapsed="false">
      <c r="A61" s="29" t="s">
        <v>195</v>
      </c>
      <c r="B61" s="18"/>
      <c r="C61" s="18"/>
      <c r="D61" s="18"/>
      <c r="E61" s="18"/>
      <c r="F61" s="18"/>
      <c r="G61" s="18"/>
      <c r="H61" s="18"/>
      <c r="I61" s="18"/>
      <c r="J61" s="18"/>
      <c r="K61" s="18"/>
      <c r="L61" s="18"/>
      <c r="M61" s="18"/>
      <c r="N61" s="18"/>
      <c r="O61" s="18"/>
      <c r="P61" s="18"/>
    </row>
    <row r="62" customFormat="false" ht="15" hidden="false" customHeight="false" outlineLevel="0" collapsed="false">
      <c r="A62" s="40" t="s">
        <v>83</v>
      </c>
      <c r="B62" s="43" t="n">
        <f aca="false">Setup!$B$9</f>
        <v>0</v>
      </c>
      <c r="C62" s="43" t="n">
        <f aca="false">Setup!$B$9</f>
        <v>0</v>
      </c>
      <c r="D62" s="43" t="n">
        <f aca="false">Setup!$B$9</f>
        <v>0</v>
      </c>
      <c r="E62" s="43" t="n">
        <f aca="false">Setup!$B$9</f>
        <v>0</v>
      </c>
      <c r="F62" s="43" t="n">
        <f aca="false">Setup!$B$9</f>
        <v>0</v>
      </c>
      <c r="G62" s="43" t="n">
        <f aca="false">Setup!$B$9</f>
        <v>0</v>
      </c>
      <c r="H62" s="43" t="n">
        <f aca="false">Setup!$B$9</f>
        <v>0</v>
      </c>
      <c r="I62" s="43" t="n">
        <f aca="false">Setup!$B$9</f>
        <v>0</v>
      </c>
      <c r="J62" s="43" t="n">
        <f aca="false">Setup!$B$9</f>
        <v>0</v>
      </c>
      <c r="K62" s="43" t="n">
        <f aca="false">Setup!$B$9</f>
        <v>0</v>
      </c>
      <c r="L62" s="43" t="n">
        <f aca="false">Setup!$B$9</f>
        <v>0</v>
      </c>
      <c r="M62" s="43" t="n">
        <f aca="false">Setup!$B$9</f>
        <v>0</v>
      </c>
      <c r="N62" s="43" t="n">
        <f aca="false">Setup!$B$9</f>
        <v>0</v>
      </c>
      <c r="O62" s="44" t="n">
        <f aca="false">N62</f>
        <v>0</v>
      </c>
    </row>
    <row r="63" customFormat="false" ht="15" hidden="false" customHeight="false" outlineLevel="0" collapsed="false">
      <c r="A63" s="45" t="s">
        <v>196</v>
      </c>
      <c r="B63" s="46" t="n">
        <f aca="false">B59-B62</f>
        <v>0</v>
      </c>
      <c r="C63" s="46" t="n">
        <f aca="false">C59-C62</f>
        <v>0</v>
      </c>
      <c r="D63" s="46" t="n">
        <f aca="false">D59-D62</f>
        <v>0</v>
      </c>
      <c r="E63" s="46" t="n">
        <f aca="false">E59-E62</f>
        <v>0</v>
      </c>
      <c r="F63" s="46" t="n">
        <f aca="false">F59-F62</f>
        <v>0</v>
      </c>
      <c r="G63" s="46" t="n">
        <f aca="false">G59-G62</f>
        <v>0</v>
      </c>
      <c r="H63" s="46" t="n">
        <f aca="false">H59-H62</f>
        <v>0</v>
      </c>
      <c r="I63" s="46" t="n">
        <f aca="false">I59-I62</f>
        <v>0</v>
      </c>
      <c r="J63" s="46" t="n">
        <f aca="false">J59-J62</f>
        <v>0</v>
      </c>
      <c r="K63" s="46" t="n">
        <f aca="false">K59-K62</f>
        <v>0</v>
      </c>
      <c r="L63" s="46" t="n">
        <f aca="false">L59-L62</f>
        <v>0</v>
      </c>
      <c r="M63" s="46" t="n">
        <f aca="false">M59-M62</f>
        <v>0</v>
      </c>
      <c r="N63" s="46" t="n">
        <f aca="false">N59-N62</f>
        <v>0</v>
      </c>
      <c r="O63" s="46" t="n">
        <f aca="false">MIN(B63:N63)</f>
        <v>0</v>
      </c>
    </row>
    <row r="65" customFormat="false" ht="15" hidden="false" customHeight="false" outlineLevel="0" collapsed="false">
      <c r="A65" s="40" t="s">
        <v>197</v>
      </c>
      <c r="B65" s="43" t="n">
        <f aca="false">Setup!$B$11</f>
        <v>0</v>
      </c>
      <c r="C65" s="47" t="n">
        <f aca="false">B66</f>
        <v>0</v>
      </c>
      <c r="D65" s="47" t="n">
        <f aca="false">C66</f>
        <v>0</v>
      </c>
      <c r="E65" s="47" t="n">
        <f aca="false">D66</f>
        <v>0</v>
      </c>
      <c r="F65" s="47" t="n">
        <f aca="false">E66</f>
        <v>0</v>
      </c>
      <c r="G65" s="47" t="n">
        <f aca="false">F66</f>
        <v>0</v>
      </c>
      <c r="H65" s="47" t="n">
        <f aca="false">G66</f>
        <v>0</v>
      </c>
      <c r="I65" s="47" t="n">
        <f aca="false">H66</f>
        <v>0</v>
      </c>
      <c r="J65" s="47" t="n">
        <f aca="false">I66</f>
        <v>0</v>
      </c>
      <c r="K65" s="47" t="n">
        <f aca="false">J66</f>
        <v>0</v>
      </c>
      <c r="L65" s="47" t="n">
        <f aca="false">K66</f>
        <v>0</v>
      </c>
      <c r="M65" s="47" t="n">
        <f aca="false">L66</f>
        <v>0</v>
      </c>
      <c r="N65" s="47" t="n">
        <f aca="false">M66</f>
        <v>0</v>
      </c>
      <c r="O65" s="44" t="n">
        <f aca="false">B65</f>
        <v>0</v>
      </c>
    </row>
    <row r="66" customFormat="false" ht="15" hidden="false" customHeight="false" outlineLevel="0" collapsed="false">
      <c r="A66" s="40" t="s">
        <v>198</v>
      </c>
      <c r="B66" s="47" t="n">
        <f aca="false">B65+B55-B56</f>
        <v>0</v>
      </c>
      <c r="C66" s="47" t="n">
        <f aca="false">C65+C55-C56</f>
        <v>0</v>
      </c>
      <c r="D66" s="47" t="n">
        <f aca="false">D65+D55-D56</f>
        <v>0</v>
      </c>
      <c r="E66" s="47" t="n">
        <f aca="false">E65+E55-E56</f>
        <v>0</v>
      </c>
      <c r="F66" s="47" t="n">
        <f aca="false">F65+F55-F56</f>
        <v>0</v>
      </c>
      <c r="G66" s="47" t="n">
        <f aca="false">G65+G55-G56</f>
        <v>0</v>
      </c>
      <c r="H66" s="47" t="n">
        <f aca="false">H65+H55-H56</f>
        <v>0</v>
      </c>
      <c r="I66" s="47" t="n">
        <f aca="false">I65+I55-I56</f>
        <v>0</v>
      </c>
      <c r="J66" s="47" t="n">
        <f aca="false">J65+J55-J56</f>
        <v>0</v>
      </c>
      <c r="K66" s="47" t="n">
        <f aca="false">K65+K55-K56</f>
        <v>0</v>
      </c>
      <c r="L66" s="47" t="n">
        <f aca="false">L65+L55-L56</f>
        <v>0</v>
      </c>
      <c r="M66" s="47" t="n">
        <f aca="false">M65+M55-M56</f>
        <v>0</v>
      </c>
      <c r="N66" s="47" t="n">
        <f aca="false">N65+N55-N56</f>
        <v>0</v>
      </c>
      <c r="O66" s="44" t="n">
        <f aca="false">N66</f>
        <v>0</v>
      </c>
    </row>
    <row r="67" customFormat="false" ht="15" hidden="false" customHeight="false" outlineLevel="0" collapsed="false">
      <c r="A67" s="40" t="s">
        <v>85</v>
      </c>
      <c r="B67" s="43" t="n">
        <f aca="false">Setup!$B$10</f>
        <v>0</v>
      </c>
      <c r="C67" s="43" t="n">
        <f aca="false">Setup!$B$10</f>
        <v>0</v>
      </c>
      <c r="D67" s="43" t="n">
        <f aca="false">Setup!$B$10</f>
        <v>0</v>
      </c>
      <c r="E67" s="43" t="n">
        <f aca="false">Setup!$B$10</f>
        <v>0</v>
      </c>
      <c r="F67" s="43" t="n">
        <f aca="false">Setup!$B$10</f>
        <v>0</v>
      </c>
      <c r="G67" s="43" t="n">
        <f aca="false">Setup!$B$10</f>
        <v>0</v>
      </c>
      <c r="H67" s="43" t="n">
        <f aca="false">Setup!$B$10</f>
        <v>0</v>
      </c>
      <c r="I67" s="43" t="n">
        <f aca="false">Setup!$B$10</f>
        <v>0</v>
      </c>
      <c r="J67" s="43" t="n">
        <f aca="false">Setup!$B$10</f>
        <v>0</v>
      </c>
      <c r="K67" s="43" t="n">
        <f aca="false">Setup!$B$10</f>
        <v>0</v>
      </c>
      <c r="L67" s="43" t="n">
        <f aca="false">Setup!$B$10</f>
        <v>0</v>
      </c>
      <c r="M67" s="43" t="n">
        <f aca="false">Setup!$B$10</f>
        <v>0</v>
      </c>
      <c r="N67" s="43" t="n">
        <f aca="false">Setup!$B$10</f>
        <v>0</v>
      </c>
      <c r="O67" s="44" t="n">
        <f aca="false">N67</f>
        <v>0</v>
      </c>
    </row>
    <row r="68" customFormat="false" ht="15" hidden="false" customHeight="false" outlineLevel="0" collapsed="false">
      <c r="A68" s="40" t="s">
        <v>199</v>
      </c>
      <c r="B68" s="44" t="n">
        <f aca="false">MAX(0,B67-B66)</f>
        <v>0</v>
      </c>
      <c r="C68" s="44" t="n">
        <f aca="false">MAX(0,C67-C66)</f>
        <v>0</v>
      </c>
      <c r="D68" s="44" t="n">
        <f aca="false">MAX(0,D67-D66)</f>
        <v>0</v>
      </c>
      <c r="E68" s="44" t="n">
        <f aca="false">MAX(0,E67-E66)</f>
        <v>0</v>
      </c>
      <c r="F68" s="44" t="n">
        <f aca="false">MAX(0,F67-F66)</f>
        <v>0</v>
      </c>
      <c r="G68" s="44" t="n">
        <f aca="false">MAX(0,G67-G66)</f>
        <v>0</v>
      </c>
      <c r="H68" s="44" t="n">
        <f aca="false">MAX(0,H67-H66)</f>
        <v>0</v>
      </c>
      <c r="I68" s="44" t="n">
        <f aca="false">MAX(0,I67-I66)</f>
        <v>0</v>
      </c>
      <c r="J68" s="44" t="n">
        <f aca="false">MAX(0,J67-J66)</f>
        <v>0</v>
      </c>
      <c r="K68" s="44" t="n">
        <f aca="false">MAX(0,K67-K66)</f>
        <v>0</v>
      </c>
      <c r="L68" s="44" t="n">
        <f aca="false">MAX(0,L67-L66)</f>
        <v>0</v>
      </c>
      <c r="M68" s="44" t="n">
        <f aca="false">MAX(0,M67-M66)</f>
        <v>0</v>
      </c>
      <c r="N68" s="44" t="n">
        <f aca="false">MAX(0,N67-N66)</f>
        <v>0</v>
      </c>
      <c r="O68" s="44" t="n">
        <f aca="false">N68</f>
        <v>0</v>
      </c>
    </row>
    <row r="69" customFormat="false" ht="15" hidden="false" customHeight="false" outlineLevel="0" collapsed="false">
      <c r="A69" s="37" t="s">
        <v>200</v>
      </c>
      <c r="B69" s="38" t="n">
        <f aca="false">B59+B68</f>
        <v>0</v>
      </c>
      <c r="C69" s="38" t="n">
        <f aca="false">C59+C68</f>
        <v>0</v>
      </c>
      <c r="D69" s="38" t="n">
        <f aca="false">D59+D68</f>
        <v>0</v>
      </c>
      <c r="E69" s="38" t="n">
        <f aca="false">E59+E68</f>
        <v>0</v>
      </c>
      <c r="F69" s="38" t="n">
        <f aca="false">F59+F68</f>
        <v>0</v>
      </c>
      <c r="G69" s="38" t="n">
        <f aca="false">G59+G68</f>
        <v>0</v>
      </c>
      <c r="H69" s="38" t="n">
        <f aca="false">H59+H68</f>
        <v>0</v>
      </c>
      <c r="I69" s="38" t="n">
        <f aca="false">I59+I68</f>
        <v>0</v>
      </c>
      <c r="J69" s="38" t="n">
        <f aca="false">J59+J68</f>
        <v>0</v>
      </c>
      <c r="K69" s="38" t="n">
        <f aca="false">K59+K68</f>
        <v>0</v>
      </c>
      <c r="L69" s="38" t="n">
        <f aca="false">L59+L68</f>
        <v>0</v>
      </c>
      <c r="M69" s="38" t="n">
        <f aca="false">M59+M68</f>
        <v>0</v>
      </c>
      <c r="N69" s="38" t="n">
        <f aca="false">N59+N68</f>
        <v>0</v>
      </c>
      <c r="O69" s="38" t="n">
        <f aca="false">N69</f>
        <v>0</v>
      </c>
      <c r="P69" s="28"/>
    </row>
    <row r="70" customFormat="false" ht="15" hidden="false" customHeight="false" outlineLevel="0" collapsed="false">
      <c r="A70" s="12" t="s">
        <v>201</v>
      </c>
      <c r="B70" s="48" t="str">
        <f aca="false">IF(B59&lt;0,"NEGATIVE",IF(B66&gt;B67,"OVER LIMIT",IF(B59&lt;B62,"BELOW MIN","OK")))</f>
        <v>OK</v>
      </c>
      <c r="C70" s="48" t="str">
        <f aca="false">IF(C59&lt;0,"NEGATIVE",IF(C66&gt;C67,"OVER LIMIT",IF(C59&lt;C62,"BELOW MIN","OK")))</f>
        <v>OK</v>
      </c>
      <c r="D70" s="48" t="str">
        <f aca="false">IF(D59&lt;0,"NEGATIVE",IF(D66&gt;D67,"OVER LIMIT",IF(D59&lt;D62,"BELOW MIN","OK")))</f>
        <v>OK</v>
      </c>
      <c r="E70" s="48" t="str">
        <f aca="false">IF(E59&lt;0,"NEGATIVE",IF(E66&gt;E67,"OVER LIMIT",IF(E59&lt;E62,"BELOW MIN","OK")))</f>
        <v>OK</v>
      </c>
      <c r="F70" s="48" t="str">
        <f aca="false">IF(F59&lt;0,"NEGATIVE",IF(F66&gt;F67,"OVER LIMIT",IF(F59&lt;F62,"BELOW MIN","OK")))</f>
        <v>OK</v>
      </c>
      <c r="G70" s="48" t="str">
        <f aca="false">IF(G59&lt;0,"NEGATIVE",IF(G66&gt;G67,"OVER LIMIT",IF(G59&lt;G62,"BELOW MIN","OK")))</f>
        <v>OK</v>
      </c>
      <c r="H70" s="48" t="str">
        <f aca="false">IF(H59&lt;0,"NEGATIVE",IF(H66&gt;H67,"OVER LIMIT",IF(H59&lt;H62,"BELOW MIN","OK")))</f>
        <v>OK</v>
      </c>
      <c r="I70" s="48" t="str">
        <f aca="false">IF(I59&lt;0,"NEGATIVE",IF(I66&gt;I67,"OVER LIMIT",IF(I59&lt;I62,"BELOW MIN","OK")))</f>
        <v>OK</v>
      </c>
      <c r="J70" s="48" t="str">
        <f aca="false">IF(J59&lt;0,"NEGATIVE",IF(J66&gt;J67,"OVER LIMIT",IF(J59&lt;J62,"BELOW MIN","OK")))</f>
        <v>OK</v>
      </c>
      <c r="K70" s="48" t="str">
        <f aca="false">IF(K59&lt;0,"NEGATIVE",IF(K66&gt;K67,"OVER LIMIT",IF(K59&lt;K62,"BELOW MIN","OK")))</f>
        <v>OK</v>
      </c>
      <c r="L70" s="48" t="str">
        <f aca="false">IF(L59&lt;0,"NEGATIVE",IF(L66&gt;L67,"OVER LIMIT",IF(L59&lt;L62,"BELOW MIN","OK")))</f>
        <v>OK</v>
      </c>
      <c r="M70" s="48" t="str">
        <f aca="false">IF(M59&lt;0,"NEGATIVE",IF(M66&gt;M67,"OVER LIMIT",IF(M59&lt;M62,"BELOW MIN","OK")))</f>
        <v>OK</v>
      </c>
      <c r="N70" s="48" t="str">
        <f aca="false">IF(N59&lt;0,"NEGATIVE",IF(N66&gt;N67,"OVER LIMIT",IF(N59&lt;N62,"BELOW MIN","OK")))</f>
        <v>OK</v>
      </c>
    </row>
  </sheetData>
  <conditionalFormatting sqref="B70:N70">
    <cfRule type="expression" priority="2" aboveAverage="0" equalAverage="0" bottom="0" percent="0" rank="0" text="" dxfId="0">
      <formula>OR(B70="NEGATIVE",B70="OVER LIMIT")</formula>
    </cfRule>
    <cfRule type="expression" priority="3" aboveAverage="0" equalAverage="0" bottom="0" percent="0" rank="0" text="" dxfId="1">
      <formula>B70="BELOW MIN"</formula>
    </cfRule>
    <cfRule type="expression" priority="4" aboveAverage="0" equalAverage="0" bottom="0" percent="0" rank="0" text="" dxfId="2">
      <formula>B70="OK"</formula>
    </cfRule>
  </conditionalFormatting>
  <conditionalFormatting sqref="B63:O63">
    <cfRule type="cellIs" priority="5" operator="lessThan" aboveAverage="0" equalAverage="0" bottom="0" percent="0" rank="0" text="" dxfId="3">
      <formula>0</formula>
    </cfRule>
  </conditionalFormatting>
  <conditionalFormatting sqref="B59:O59">
    <cfRule type="cellIs" priority="6" operator="lessThan" aboveAverage="0" equalAverage="0" bottom="0" percent="0" rank="0" text="" dxfId="3">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P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4" min="2" style="0" width="11.5"/>
    <col collapsed="false" customWidth="true" hidden="false" outlineLevel="0" max="15" min="15" style="0" width="13"/>
    <col collapsed="false" customWidth="true" hidden="false" outlineLevel="0" max="16" min="16" style="0" width="58"/>
  </cols>
  <sheetData>
    <row r="1" customFormat="false" ht="17.35" hidden="false" customHeight="false" outlineLevel="0" collapsed="false">
      <c r="A1" s="9" t="str">
        <f aca="false">Setup!$B$5&amp;" - Actual Cash Results (enter actuals as each week closes)"</f>
        <v>Your Company Name - Actual Cash Results (enter actuals as each week closes)</v>
      </c>
    </row>
    <row r="2" customFormat="false" ht="15" hidden="false" customHeight="false" outlineLevel="0" collapsed="false">
      <c r="A2" s="10" t="str">
        <f aca="false">"Prepared by: "&amp;Setup!$B$6&amp;"     |     Week 1 begins "&amp;TEXT(Setup!$B$7,"mmm d, yyyy")</f>
        <v>Prepared by:      |     Week 1 begins Oct 19, 2026</v>
      </c>
    </row>
    <row r="3" customFormat="false" ht="15" hidden="false" customHeight="false" outlineLevel="0" collapsed="false">
      <c r="A3" s="21" t="s">
        <v>202</v>
      </c>
    </row>
    <row r="5" customFormat="false" ht="15" hidden="false" customHeight="false" outlineLevel="0" collapsed="false">
      <c r="A5" s="22" t="s">
        <v>174</v>
      </c>
      <c r="B5" s="23" t="n">
        <v>1</v>
      </c>
      <c r="C5" s="23" t="n">
        <v>2</v>
      </c>
      <c r="D5" s="23" t="n">
        <v>3</v>
      </c>
      <c r="E5" s="23" t="n">
        <v>4</v>
      </c>
      <c r="F5" s="23" t="n">
        <v>5</v>
      </c>
      <c r="G5" s="23" t="n">
        <v>6</v>
      </c>
      <c r="H5" s="23" t="n">
        <v>7</v>
      </c>
      <c r="I5" s="23" t="n">
        <v>8</v>
      </c>
      <c r="J5" s="23" t="n">
        <v>9</v>
      </c>
      <c r="K5" s="23" t="n">
        <v>10</v>
      </c>
      <c r="L5" s="23" t="n">
        <v>11</v>
      </c>
      <c r="M5" s="23" t="n">
        <v>12</v>
      </c>
      <c r="N5" s="23" t="n">
        <v>13</v>
      </c>
      <c r="O5" s="23" t="s">
        <v>175</v>
      </c>
      <c r="P5" s="22" t="s">
        <v>176</v>
      </c>
    </row>
    <row r="6" customFormat="false" ht="15" hidden="false" customHeight="false" outlineLevel="0" collapsed="false">
      <c r="A6" s="22" t="s">
        <v>177</v>
      </c>
      <c r="B6" s="24" t="n">
        <f aca="false">Setup!$B$7</f>
        <v>46314</v>
      </c>
      <c r="C6" s="24" t="n">
        <f aca="false">B6+7</f>
        <v>46321</v>
      </c>
      <c r="D6" s="24" t="n">
        <f aca="false">C6+7</f>
        <v>46328</v>
      </c>
      <c r="E6" s="24" t="n">
        <f aca="false">D6+7</f>
        <v>46335</v>
      </c>
      <c r="F6" s="24" t="n">
        <f aca="false">E6+7</f>
        <v>46342</v>
      </c>
      <c r="G6" s="24" t="n">
        <f aca="false">F6+7</f>
        <v>46349</v>
      </c>
      <c r="H6" s="24" t="n">
        <f aca="false">G6+7</f>
        <v>46356</v>
      </c>
      <c r="I6" s="24" t="n">
        <f aca="false">H6+7</f>
        <v>46363</v>
      </c>
      <c r="J6" s="24" t="n">
        <f aca="false">I6+7</f>
        <v>46370</v>
      </c>
      <c r="K6" s="24" t="n">
        <f aca="false">J6+7</f>
        <v>46377</v>
      </c>
      <c r="L6" s="24" t="n">
        <f aca="false">K6+7</f>
        <v>46384</v>
      </c>
      <c r="M6" s="24" t="n">
        <f aca="false">L6+7</f>
        <v>46391</v>
      </c>
      <c r="N6" s="24" t="n">
        <f aca="false">M6+7</f>
        <v>46398</v>
      </c>
      <c r="O6" s="23"/>
      <c r="P6" s="23"/>
    </row>
    <row r="7" customFormat="false" ht="15" hidden="false" customHeight="false" outlineLevel="0" collapsed="false">
      <c r="A7" s="22" t="s">
        <v>178</v>
      </c>
      <c r="B7" s="24" t="n">
        <f aca="false">B6+6</f>
        <v>46320</v>
      </c>
      <c r="C7" s="24" t="n">
        <f aca="false">C6+6</f>
        <v>46327</v>
      </c>
      <c r="D7" s="24" t="n">
        <f aca="false">D6+6</f>
        <v>46334</v>
      </c>
      <c r="E7" s="24" t="n">
        <f aca="false">E6+6</f>
        <v>46341</v>
      </c>
      <c r="F7" s="24" t="n">
        <f aca="false">F6+6</f>
        <v>46348</v>
      </c>
      <c r="G7" s="24" t="n">
        <f aca="false">G6+6</f>
        <v>46355</v>
      </c>
      <c r="H7" s="24" t="n">
        <f aca="false">H6+6</f>
        <v>46362</v>
      </c>
      <c r="I7" s="24" t="n">
        <f aca="false">I6+6</f>
        <v>46369</v>
      </c>
      <c r="J7" s="24" t="n">
        <f aca="false">J6+6</f>
        <v>46376</v>
      </c>
      <c r="K7" s="24" t="n">
        <f aca="false">K6+6</f>
        <v>46383</v>
      </c>
      <c r="L7" s="24" t="n">
        <f aca="false">L6+6</f>
        <v>46390</v>
      </c>
      <c r="M7" s="24" t="n">
        <f aca="false">M6+6</f>
        <v>46397</v>
      </c>
      <c r="N7" s="24" t="n">
        <f aca="false">N6+6</f>
        <v>46404</v>
      </c>
      <c r="O7" s="23"/>
      <c r="P7" s="23"/>
    </row>
    <row r="9" customFormat="false" ht="15" hidden="false" customHeight="false" outlineLevel="0" collapsed="false">
      <c r="A9" s="25" t="s">
        <v>179</v>
      </c>
      <c r="B9" s="26" t="n">
        <f aca="false">Setup!$B$8</f>
        <v>0</v>
      </c>
      <c r="C9" s="27" t="n">
        <f aca="false">B59</f>
        <v>0</v>
      </c>
      <c r="D9" s="27" t="n">
        <f aca="false">C59</f>
        <v>0</v>
      </c>
      <c r="E9" s="27" t="n">
        <f aca="false">D59</f>
        <v>0</v>
      </c>
      <c r="F9" s="27" t="n">
        <f aca="false">E59</f>
        <v>0</v>
      </c>
      <c r="G9" s="27" t="n">
        <f aca="false">F59</f>
        <v>0</v>
      </c>
      <c r="H9" s="27" t="n">
        <f aca="false">G59</f>
        <v>0</v>
      </c>
      <c r="I9" s="27" t="n">
        <f aca="false">H59</f>
        <v>0</v>
      </c>
      <c r="J9" s="27" t="n">
        <f aca="false">I59</f>
        <v>0</v>
      </c>
      <c r="K9" s="27" t="n">
        <f aca="false">J59</f>
        <v>0</v>
      </c>
      <c r="L9" s="27" t="n">
        <f aca="false">K59</f>
        <v>0</v>
      </c>
      <c r="M9" s="27" t="n">
        <f aca="false">L59</f>
        <v>0</v>
      </c>
      <c r="N9" s="27" t="n">
        <f aca="false">M59</f>
        <v>0</v>
      </c>
      <c r="O9" s="27" t="n">
        <f aca="false">B9</f>
        <v>0</v>
      </c>
      <c r="P9" s="28"/>
    </row>
    <row r="11" customFormat="false" ht="15" hidden="false" customHeight="false" outlineLevel="0" collapsed="false">
      <c r="A11" s="29" t="s">
        <v>180</v>
      </c>
      <c r="B11" s="18"/>
      <c r="C11" s="18"/>
      <c r="D11" s="18"/>
      <c r="E11" s="18"/>
      <c r="F11" s="18"/>
      <c r="G11" s="18"/>
      <c r="H11" s="18"/>
      <c r="I11" s="18"/>
      <c r="J11" s="18"/>
      <c r="K11" s="18"/>
      <c r="L11" s="18"/>
      <c r="M11" s="18"/>
      <c r="N11" s="18"/>
      <c r="O11" s="18"/>
      <c r="P11" s="18"/>
    </row>
    <row r="12" customFormat="false" ht="15" hidden="false" customHeight="false" outlineLevel="0" collapsed="false">
      <c r="A12" s="30" t="str">
        <f aca="false">Setup!$B$15</f>
        <v>Collections from customers (accounts receivable)</v>
      </c>
      <c r="B12" s="31"/>
      <c r="C12" s="31"/>
      <c r="D12" s="31"/>
      <c r="E12" s="31"/>
      <c r="F12" s="31"/>
      <c r="G12" s="31"/>
      <c r="H12" s="31"/>
      <c r="I12" s="31"/>
      <c r="J12" s="31"/>
      <c r="K12" s="31"/>
      <c r="L12" s="31"/>
      <c r="M12" s="31"/>
      <c r="N12" s="31"/>
      <c r="O12" s="32" t="n">
        <f aca="false">SUM(B12:N12)</f>
        <v>0</v>
      </c>
      <c r="P12" s="33"/>
    </row>
    <row r="13" customFormat="false" ht="15" hidden="false" customHeight="false" outlineLevel="0" collapsed="false">
      <c r="A13" s="30" t="str">
        <f aca="false">Setup!$B$16</f>
        <v>Cash, card &amp; online sales</v>
      </c>
      <c r="B13" s="31"/>
      <c r="C13" s="31"/>
      <c r="D13" s="31"/>
      <c r="E13" s="31"/>
      <c r="F13" s="31"/>
      <c r="G13" s="31"/>
      <c r="H13" s="31"/>
      <c r="I13" s="31"/>
      <c r="J13" s="31"/>
      <c r="K13" s="31"/>
      <c r="L13" s="31"/>
      <c r="M13" s="31"/>
      <c r="N13" s="31"/>
      <c r="O13" s="32" t="n">
        <f aca="false">SUM(B13:N13)</f>
        <v>0</v>
      </c>
      <c r="P13" s="33"/>
    </row>
    <row r="14" customFormat="false" ht="15" hidden="false" customHeight="false" outlineLevel="0" collapsed="false">
      <c r="A14" s="30" t="str">
        <f aca="false">Setup!$B$17</f>
        <v>Customer deposits, retainers &amp; prepayments</v>
      </c>
      <c r="B14" s="31"/>
      <c r="C14" s="31"/>
      <c r="D14" s="31"/>
      <c r="E14" s="31"/>
      <c r="F14" s="31"/>
      <c r="G14" s="31"/>
      <c r="H14" s="31"/>
      <c r="I14" s="31"/>
      <c r="J14" s="31"/>
      <c r="K14" s="31"/>
      <c r="L14" s="31"/>
      <c r="M14" s="31"/>
      <c r="N14" s="31"/>
      <c r="O14" s="32" t="n">
        <f aca="false">SUM(B14:N14)</f>
        <v>0</v>
      </c>
      <c r="P14" s="33"/>
    </row>
    <row r="15" customFormat="false" ht="15" hidden="false" customHeight="false" outlineLevel="0" collapsed="false">
      <c r="A15" s="30" t="str">
        <f aca="false">Setup!$B$18</f>
        <v>Other operating receipts</v>
      </c>
      <c r="B15" s="31"/>
      <c r="C15" s="31"/>
      <c r="D15" s="31"/>
      <c r="E15" s="31"/>
      <c r="F15" s="31"/>
      <c r="G15" s="31"/>
      <c r="H15" s="31"/>
      <c r="I15" s="31"/>
      <c r="J15" s="31"/>
      <c r="K15" s="31"/>
      <c r="L15" s="31"/>
      <c r="M15" s="31"/>
      <c r="N15" s="31"/>
      <c r="O15" s="32" t="n">
        <f aca="false">SUM(B15:N15)</f>
        <v>0</v>
      </c>
      <c r="P15" s="33"/>
    </row>
    <row r="16" customFormat="false" ht="15" hidden="false" customHeight="false" outlineLevel="0" collapsed="false">
      <c r="A16" s="30" t="str">
        <f aca="false">Setup!$B$19</f>
        <v>Other operating receipts (specify)</v>
      </c>
      <c r="B16" s="31"/>
      <c r="C16" s="31"/>
      <c r="D16" s="31"/>
      <c r="E16" s="31"/>
      <c r="F16" s="31"/>
      <c r="G16" s="31"/>
      <c r="H16" s="31"/>
      <c r="I16" s="31"/>
      <c r="J16" s="31"/>
      <c r="K16" s="31"/>
      <c r="L16" s="31"/>
      <c r="M16" s="31"/>
      <c r="N16" s="31"/>
      <c r="O16" s="32" t="n">
        <f aca="false">SUM(B16:N16)</f>
        <v>0</v>
      </c>
      <c r="P16" s="33"/>
    </row>
    <row r="17" customFormat="false" ht="15" hidden="false" customHeight="false" outlineLevel="0" collapsed="false">
      <c r="A17" s="34" t="s">
        <v>181</v>
      </c>
      <c r="B17" s="35" t="n">
        <f aca="false">SUM(B12:B16)</f>
        <v>0</v>
      </c>
      <c r="C17" s="35" t="n">
        <f aca="false">SUM(C12:C16)</f>
        <v>0</v>
      </c>
      <c r="D17" s="35" t="n">
        <f aca="false">SUM(D12:D16)</f>
        <v>0</v>
      </c>
      <c r="E17" s="35" t="n">
        <f aca="false">SUM(E12:E16)</f>
        <v>0</v>
      </c>
      <c r="F17" s="35" t="n">
        <f aca="false">SUM(F12:F16)</f>
        <v>0</v>
      </c>
      <c r="G17" s="35" t="n">
        <f aca="false">SUM(G12:G16)</f>
        <v>0</v>
      </c>
      <c r="H17" s="35" t="n">
        <f aca="false">SUM(H12:H16)</f>
        <v>0</v>
      </c>
      <c r="I17" s="35" t="n">
        <f aca="false">SUM(I12:I16)</f>
        <v>0</v>
      </c>
      <c r="J17" s="35" t="n">
        <f aca="false">SUM(J12:J16)</f>
        <v>0</v>
      </c>
      <c r="K17" s="35" t="n">
        <f aca="false">SUM(K12:K16)</f>
        <v>0</v>
      </c>
      <c r="L17" s="35" t="n">
        <f aca="false">SUM(L12:L16)</f>
        <v>0</v>
      </c>
      <c r="M17" s="35" t="n">
        <f aca="false">SUM(M12:M16)</f>
        <v>0</v>
      </c>
      <c r="N17" s="35" t="n">
        <f aca="false">SUM(N12:N16)</f>
        <v>0</v>
      </c>
      <c r="O17" s="35" t="n">
        <f aca="false">SUM(B17:N17)</f>
        <v>0</v>
      </c>
      <c r="P17" s="36"/>
    </row>
    <row r="19" customFormat="false" ht="15" hidden="false" customHeight="false" outlineLevel="0" collapsed="false">
      <c r="A19" s="29" t="s">
        <v>182</v>
      </c>
      <c r="B19" s="18"/>
      <c r="C19" s="18"/>
      <c r="D19" s="18"/>
      <c r="E19" s="18"/>
      <c r="F19" s="18"/>
      <c r="G19" s="18"/>
      <c r="H19" s="18"/>
      <c r="I19" s="18"/>
      <c r="J19" s="18"/>
      <c r="K19" s="18"/>
      <c r="L19" s="18"/>
      <c r="M19" s="18"/>
      <c r="N19" s="18"/>
      <c r="O19" s="18"/>
      <c r="P19" s="18"/>
    </row>
    <row r="20" customFormat="false" ht="15" hidden="false" customHeight="false" outlineLevel="0" collapsed="false">
      <c r="A20" s="30" t="str">
        <f aca="false">Setup!$B$21</f>
        <v>Payroll - net wages</v>
      </c>
      <c r="B20" s="31"/>
      <c r="C20" s="31"/>
      <c r="D20" s="31"/>
      <c r="E20" s="31"/>
      <c r="F20" s="31"/>
      <c r="G20" s="31"/>
      <c r="H20" s="31"/>
      <c r="I20" s="31"/>
      <c r="J20" s="31"/>
      <c r="K20" s="31"/>
      <c r="L20" s="31"/>
      <c r="M20" s="31"/>
      <c r="N20" s="31"/>
      <c r="O20" s="32" t="n">
        <f aca="false">SUM(B20:N20)</f>
        <v>0</v>
      </c>
      <c r="P20" s="33"/>
    </row>
    <row r="21" customFormat="false" ht="15" hidden="false" customHeight="false" outlineLevel="0" collapsed="false">
      <c r="A21" s="30" t="str">
        <f aca="false">Setup!$B$22</f>
        <v>Payroll taxes &amp; withholdings</v>
      </c>
      <c r="B21" s="31"/>
      <c r="C21" s="31"/>
      <c r="D21" s="31"/>
      <c r="E21" s="31"/>
      <c r="F21" s="31"/>
      <c r="G21" s="31"/>
      <c r="H21" s="31"/>
      <c r="I21" s="31"/>
      <c r="J21" s="31"/>
      <c r="K21" s="31"/>
      <c r="L21" s="31"/>
      <c r="M21" s="31"/>
      <c r="N21" s="31"/>
      <c r="O21" s="32" t="n">
        <f aca="false">SUM(B21:N21)</f>
        <v>0</v>
      </c>
      <c r="P21" s="33"/>
    </row>
    <row r="22" customFormat="false" ht="15" hidden="false" customHeight="false" outlineLevel="0" collapsed="false">
      <c r="A22" s="30" t="str">
        <f aca="false">Setup!$B$23</f>
        <v>Employee benefits</v>
      </c>
      <c r="B22" s="31"/>
      <c r="C22" s="31"/>
      <c r="D22" s="31"/>
      <c r="E22" s="31"/>
      <c r="F22" s="31"/>
      <c r="G22" s="31"/>
      <c r="H22" s="31"/>
      <c r="I22" s="31"/>
      <c r="J22" s="31"/>
      <c r="K22" s="31"/>
      <c r="L22" s="31"/>
      <c r="M22" s="31"/>
      <c r="N22" s="31"/>
      <c r="O22" s="32" t="n">
        <f aca="false">SUM(B22:N22)</f>
        <v>0</v>
      </c>
      <c r="P22" s="33"/>
    </row>
    <row r="23" customFormat="false" ht="15" hidden="false" customHeight="false" outlineLevel="0" collapsed="false">
      <c r="A23" s="30" t="str">
        <f aca="false">Setup!$B$24</f>
        <v>Contractors &amp; subcontractors</v>
      </c>
      <c r="B23" s="31"/>
      <c r="C23" s="31"/>
      <c r="D23" s="31"/>
      <c r="E23" s="31"/>
      <c r="F23" s="31"/>
      <c r="G23" s="31"/>
      <c r="H23" s="31"/>
      <c r="I23" s="31"/>
      <c r="J23" s="31"/>
      <c r="K23" s="31"/>
      <c r="L23" s="31"/>
      <c r="M23" s="31"/>
      <c r="N23" s="31"/>
      <c r="O23" s="32" t="n">
        <f aca="false">SUM(B23:N23)</f>
        <v>0</v>
      </c>
      <c r="P23" s="33"/>
    </row>
    <row r="24" customFormat="false" ht="15" hidden="false" customHeight="false" outlineLevel="0" collapsed="false">
      <c r="A24" s="30" t="str">
        <f aca="false">Setup!$B$25</f>
        <v>Inventory, materials &amp; cost of goods</v>
      </c>
      <c r="B24" s="31"/>
      <c r="C24" s="31"/>
      <c r="D24" s="31"/>
      <c r="E24" s="31"/>
      <c r="F24" s="31"/>
      <c r="G24" s="31"/>
      <c r="H24" s="31"/>
      <c r="I24" s="31"/>
      <c r="J24" s="31"/>
      <c r="K24" s="31"/>
      <c r="L24" s="31"/>
      <c r="M24" s="31"/>
      <c r="N24" s="31"/>
      <c r="O24" s="32" t="n">
        <f aca="false">SUM(B24:N24)</f>
        <v>0</v>
      </c>
      <c r="P24" s="33"/>
    </row>
    <row r="25" customFormat="false" ht="15" hidden="false" customHeight="false" outlineLevel="0" collapsed="false">
      <c r="A25" s="30" t="str">
        <f aca="false">Setup!$B$26</f>
        <v>Rent &amp; occupancy</v>
      </c>
      <c r="B25" s="31"/>
      <c r="C25" s="31"/>
      <c r="D25" s="31"/>
      <c r="E25" s="31"/>
      <c r="F25" s="31"/>
      <c r="G25" s="31"/>
      <c r="H25" s="31"/>
      <c r="I25" s="31"/>
      <c r="J25" s="31"/>
      <c r="K25" s="31"/>
      <c r="L25" s="31"/>
      <c r="M25" s="31"/>
      <c r="N25" s="31"/>
      <c r="O25" s="32" t="n">
        <f aca="false">SUM(B25:N25)</f>
        <v>0</v>
      </c>
      <c r="P25" s="33"/>
    </row>
    <row r="26" customFormat="false" ht="15" hidden="false" customHeight="false" outlineLevel="0" collapsed="false">
      <c r="A26" s="30" t="str">
        <f aca="false">Setup!$B$27</f>
        <v>Utilities &amp; telecom</v>
      </c>
      <c r="B26" s="31"/>
      <c r="C26" s="31"/>
      <c r="D26" s="31"/>
      <c r="E26" s="31"/>
      <c r="F26" s="31"/>
      <c r="G26" s="31"/>
      <c r="H26" s="31"/>
      <c r="I26" s="31"/>
      <c r="J26" s="31"/>
      <c r="K26" s="31"/>
      <c r="L26" s="31"/>
      <c r="M26" s="31"/>
      <c r="N26" s="31"/>
      <c r="O26" s="32" t="n">
        <f aca="false">SUM(B26:N26)</f>
        <v>0</v>
      </c>
      <c r="P26" s="33"/>
    </row>
    <row r="27" customFormat="false" ht="15" hidden="false" customHeight="false" outlineLevel="0" collapsed="false">
      <c r="A27" s="30" t="str">
        <f aca="false">Setup!$B$28</f>
        <v>Insurance</v>
      </c>
      <c r="B27" s="31"/>
      <c r="C27" s="31"/>
      <c r="D27" s="31"/>
      <c r="E27" s="31"/>
      <c r="F27" s="31"/>
      <c r="G27" s="31"/>
      <c r="H27" s="31"/>
      <c r="I27" s="31"/>
      <c r="J27" s="31"/>
      <c r="K27" s="31"/>
      <c r="L27" s="31"/>
      <c r="M27" s="31"/>
      <c r="N27" s="31"/>
      <c r="O27" s="32" t="n">
        <f aca="false">SUM(B27:N27)</f>
        <v>0</v>
      </c>
      <c r="P27" s="33"/>
    </row>
    <row r="28" customFormat="false" ht="15" hidden="false" customHeight="false" outlineLevel="0" collapsed="false">
      <c r="A28" s="30" t="str">
        <f aca="false">Setup!$B$29</f>
        <v>Marketing &amp; advertising</v>
      </c>
      <c r="B28" s="31"/>
      <c r="C28" s="31"/>
      <c r="D28" s="31"/>
      <c r="E28" s="31"/>
      <c r="F28" s="31"/>
      <c r="G28" s="31"/>
      <c r="H28" s="31"/>
      <c r="I28" s="31"/>
      <c r="J28" s="31"/>
      <c r="K28" s="31"/>
      <c r="L28" s="31"/>
      <c r="M28" s="31"/>
      <c r="N28" s="31"/>
      <c r="O28" s="32" t="n">
        <f aca="false">SUM(B28:N28)</f>
        <v>0</v>
      </c>
      <c r="P28" s="33"/>
    </row>
    <row r="29" customFormat="false" ht="15" hidden="false" customHeight="false" outlineLevel="0" collapsed="false">
      <c r="A29" s="30" t="str">
        <f aca="false">Setup!$B$30</f>
        <v>Software, technology &amp; subscriptions</v>
      </c>
      <c r="B29" s="31"/>
      <c r="C29" s="31"/>
      <c r="D29" s="31"/>
      <c r="E29" s="31"/>
      <c r="F29" s="31"/>
      <c r="G29" s="31"/>
      <c r="H29" s="31"/>
      <c r="I29" s="31"/>
      <c r="J29" s="31"/>
      <c r="K29" s="31"/>
      <c r="L29" s="31"/>
      <c r="M29" s="31"/>
      <c r="N29" s="31"/>
      <c r="O29" s="32" t="n">
        <f aca="false">SUM(B29:N29)</f>
        <v>0</v>
      </c>
      <c r="P29" s="33"/>
    </row>
    <row r="30" customFormat="false" ht="15" hidden="false" customHeight="false" outlineLevel="0" collapsed="false">
      <c r="A30" s="30" t="str">
        <f aca="false">Setup!$B$31</f>
        <v>Professional fees</v>
      </c>
      <c r="B30" s="31"/>
      <c r="C30" s="31"/>
      <c r="D30" s="31"/>
      <c r="E30" s="31"/>
      <c r="F30" s="31"/>
      <c r="G30" s="31"/>
      <c r="H30" s="31"/>
      <c r="I30" s="31"/>
      <c r="J30" s="31"/>
      <c r="K30" s="31"/>
      <c r="L30" s="31"/>
      <c r="M30" s="31"/>
      <c r="N30" s="31"/>
      <c r="O30" s="32" t="n">
        <f aca="false">SUM(B30:N30)</f>
        <v>0</v>
      </c>
      <c r="P30" s="33"/>
    </row>
    <row r="31" customFormat="false" ht="15" hidden="false" customHeight="false" outlineLevel="0" collapsed="false">
      <c r="A31" s="30" t="str">
        <f aca="false">Setup!$B$32</f>
        <v>Vehicles, fuel &amp; travel</v>
      </c>
      <c r="B31" s="31"/>
      <c r="C31" s="31"/>
      <c r="D31" s="31"/>
      <c r="E31" s="31"/>
      <c r="F31" s="31"/>
      <c r="G31" s="31"/>
      <c r="H31" s="31"/>
      <c r="I31" s="31"/>
      <c r="J31" s="31"/>
      <c r="K31" s="31"/>
      <c r="L31" s="31"/>
      <c r="M31" s="31"/>
      <c r="N31" s="31"/>
      <c r="O31" s="32" t="n">
        <f aca="false">SUM(B31:N31)</f>
        <v>0</v>
      </c>
      <c r="P31" s="33"/>
    </row>
    <row r="32" customFormat="false" ht="15" hidden="false" customHeight="false" outlineLevel="0" collapsed="false">
      <c r="A32" s="30" t="str">
        <f aca="false">Setup!$B$33</f>
        <v>Sales &amp; use tax remittances</v>
      </c>
      <c r="B32" s="31"/>
      <c r="C32" s="31"/>
      <c r="D32" s="31"/>
      <c r="E32" s="31"/>
      <c r="F32" s="31"/>
      <c r="G32" s="31"/>
      <c r="H32" s="31"/>
      <c r="I32" s="31"/>
      <c r="J32" s="31"/>
      <c r="K32" s="31"/>
      <c r="L32" s="31"/>
      <c r="M32" s="31"/>
      <c r="N32" s="31"/>
      <c r="O32" s="32" t="n">
        <f aca="false">SUM(B32:N32)</f>
        <v>0</v>
      </c>
      <c r="P32" s="33"/>
    </row>
    <row r="33" customFormat="false" ht="15" hidden="false" customHeight="false" outlineLevel="0" collapsed="false">
      <c r="A33" s="30" t="str">
        <f aca="false">Setup!$B$34</f>
        <v>Other operating expenses</v>
      </c>
      <c r="B33" s="31"/>
      <c r="C33" s="31"/>
      <c r="D33" s="31"/>
      <c r="E33" s="31"/>
      <c r="F33" s="31"/>
      <c r="G33" s="31"/>
      <c r="H33" s="31"/>
      <c r="I33" s="31"/>
      <c r="J33" s="31"/>
      <c r="K33" s="31"/>
      <c r="L33" s="31"/>
      <c r="M33" s="31"/>
      <c r="N33" s="31"/>
      <c r="O33" s="32" t="n">
        <f aca="false">SUM(B33:N33)</f>
        <v>0</v>
      </c>
      <c r="P33" s="33"/>
    </row>
    <row r="34" customFormat="false" ht="15" hidden="false" customHeight="false" outlineLevel="0" collapsed="false">
      <c r="A34" s="34" t="s">
        <v>183</v>
      </c>
      <c r="B34" s="35" t="n">
        <f aca="false">SUM(B20:B33)</f>
        <v>0</v>
      </c>
      <c r="C34" s="35" t="n">
        <f aca="false">SUM(C20:C33)</f>
        <v>0</v>
      </c>
      <c r="D34" s="35" t="n">
        <f aca="false">SUM(D20:D33)</f>
        <v>0</v>
      </c>
      <c r="E34" s="35" t="n">
        <f aca="false">SUM(E20:E33)</f>
        <v>0</v>
      </c>
      <c r="F34" s="35" t="n">
        <f aca="false">SUM(F20:F33)</f>
        <v>0</v>
      </c>
      <c r="G34" s="35" t="n">
        <f aca="false">SUM(G20:G33)</f>
        <v>0</v>
      </c>
      <c r="H34" s="35" t="n">
        <f aca="false">SUM(H20:H33)</f>
        <v>0</v>
      </c>
      <c r="I34" s="35" t="n">
        <f aca="false">SUM(I20:I33)</f>
        <v>0</v>
      </c>
      <c r="J34" s="35" t="n">
        <f aca="false">SUM(J20:J33)</f>
        <v>0</v>
      </c>
      <c r="K34" s="35" t="n">
        <f aca="false">SUM(K20:K33)</f>
        <v>0</v>
      </c>
      <c r="L34" s="35" t="n">
        <f aca="false">SUM(L20:L33)</f>
        <v>0</v>
      </c>
      <c r="M34" s="35" t="n">
        <f aca="false">SUM(M20:M33)</f>
        <v>0</v>
      </c>
      <c r="N34" s="35" t="n">
        <f aca="false">SUM(N20:N33)</f>
        <v>0</v>
      </c>
      <c r="O34" s="35" t="n">
        <f aca="false">SUM(B34:N34)</f>
        <v>0</v>
      </c>
      <c r="P34" s="36"/>
    </row>
    <row r="36" customFormat="false" ht="15" hidden="false" customHeight="false" outlineLevel="0" collapsed="false">
      <c r="A36" s="37" t="s">
        <v>184</v>
      </c>
      <c r="B36" s="38" t="n">
        <f aca="false">B17-B34</f>
        <v>0</v>
      </c>
      <c r="C36" s="38" t="n">
        <f aca="false">C17-C34</f>
        <v>0</v>
      </c>
      <c r="D36" s="38" t="n">
        <f aca="false">D17-D34</f>
        <v>0</v>
      </c>
      <c r="E36" s="38" t="n">
        <f aca="false">E17-E34</f>
        <v>0</v>
      </c>
      <c r="F36" s="38" t="n">
        <f aca="false">F17-F34</f>
        <v>0</v>
      </c>
      <c r="G36" s="38" t="n">
        <f aca="false">G17-G34</f>
        <v>0</v>
      </c>
      <c r="H36" s="38" t="n">
        <f aca="false">H17-H34</f>
        <v>0</v>
      </c>
      <c r="I36" s="38" t="n">
        <f aca="false">I17-I34</f>
        <v>0</v>
      </c>
      <c r="J36" s="38" t="n">
        <f aca="false">J17-J34</f>
        <v>0</v>
      </c>
      <c r="K36" s="38" t="n">
        <f aca="false">K17-K34</f>
        <v>0</v>
      </c>
      <c r="L36" s="38" t="n">
        <f aca="false">L17-L34</f>
        <v>0</v>
      </c>
      <c r="M36" s="38" t="n">
        <f aca="false">M17-M34</f>
        <v>0</v>
      </c>
      <c r="N36" s="38" t="n">
        <f aca="false">N17-N34</f>
        <v>0</v>
      </c>
      <c r="O36" s="38" t="n">
        <f aca="false">SUM(B36:N36)</f>
        <v>0</v>
      </c>
      <c r="P36" s="28"/>
    </row>
    <row r="38" customFormat="false" ht="15" hidden="false" customHeight="false" outlineLevel="0" collapsed="false">
      <c r="A38" s="29" t="s">
        <v>185</v>
      </c>
      <c r="B38" s="18"/>
      <c r="C38" s="18"/>
      <c r="D38" s="18"/>
      <c r="E38" s="18"/>
      <c r="F38" s="18"/>
      <c r="G38" s="18"/>
      <c r="H38" s="18"/>
      <c r="I38" s="18"/>
      <c r="J38" s="18"/>
      <c r="K38" s="18"/>
      <c r="L38" s="18"/>
      <c r="M38" s="18"/>
      <c r="N38" s="18"/>
      <c r="O38" s="18"/>
      <c r="P38" s="18"/>
    </row>
    <row r="39" customFormat="false" ht="15" hidden="false" customHeight="false" outlineLevel="0" collapsed="false">
      <c r="A39" s="39" t="s">
        <v>186</v>
      </c>
    </row>
    <row r="40" customFormat="false" ht="15" hidden="false" customHeight="false" outlineLevel="0" collapsed="false">
      <c r="A40" s="30" t="str">
        <f aca="false">Setup!$B$36</f>
        <v>Loan proceeds (term loans, not line of credit)</v>
      </c>
      <c r="B40" s="31"/>
      <c r="C40" s="31"/>
      <c r="D40" s="31"/>
      <c r="E40" s="31"/>
      <c r="F40" s="31"/>
      <c r="G40" s="31"/>
      <c r="H40" s="31"/>
      <c r="I40" s="31"/>
      <c r="J40" s="31"/>
      <c r="K40" s="31"/>
      <c r="L40" s="31"/>
      <c r="M40" s="31"/>
      <c r="N40" s="31"/>
      <c r="O40" s="32" t="n">
        <f aca="false">SUM(B40:N40)</f>
        <v>0</v>
      </c>
      <c r="P40" s="33"/>
    </row>
    <row r="41" customFormat="false" ht="15" hidden="false" customHeight="false" outlineLevel="0" collapsed="false">
      <c r="A41" s="30" t="str">
        <f aca="false">Setup!$B$37</f>
        <v>Owner capital contributions</v>
      </c>
      <c r="B41" s="31"/>
      <c r="C41" s="31"/>
      <c r="D41" s="31"/>
      <c r="E41" s="31"/>
      <c r="F41" s="31"/>
      <c r="G41" s="31"/>
      <c r="H41" s="31"/>
      <c r="I41" s="31"/>
      <c r="J41" s="31"/>
      <c r="K41" s="31"/>
      <c r="L41" s="31"/>
      <c r="M41" s="31"/>
      <c r="N41" s="31"/>
      <c r="O41" s="32" t="n">
        <f aca="false">SUM(B41:N41)</f>
        <v>0</v>
      </c>
      <c r="P41" s="33"/>
    </row>
    <row r="42" customFormat="false" ht="15" hidden="false" customHeight="false" outlineLevel="0" collapsed="false">
      <c r="A42" s="30" t="str">
        <f aca="false">Setup!$B$38</f>
        <v>Asset sales &amp; other non-operating inflows</v>
      </c>
      <c r="B42" s="31"/>
      <c r="C42" s="31"/>
      <c r="D42" s="31"/>
      <c r="E42" s="31"/>
      <c r="F42" s="31"/>
      <c r="G42" s="31"/>
      <c r="H42" s="31"/>
      <c r="I42" s="31"/>
      <c r="J42" s="31"/>
      <c r="K42" s="31"/>
      <c r="L42" s="31"/>
      <c r="M42" s="31"/>
      <c r="N42" s="31"/>
      <c r="O42" s="32" t="n">
        <f aca="false">SUM(B42:N42)</f>
        <v>0</v>
      </c>
      <c r="P42" s="33"/>
    </row>
    <row r="43" customFormat="false" ht="15" hidden="false" customHeight="false" outlineLevel="0" collapsed="false">
      <c r="A43" s="39" t="s">
        <v>187</v>
      </c>
    </row>
    <row r="44" customFormat="false" ht="15" hidden="false" customHeight="false" outlineLevel="0" collapsed="false">
      <c r="A44" s="30" t="str">
        <f aca="false">Setup!$B$40</f>
        <v>Loan payments (principal &amp; interest)</v>
      </c>
      <c r="B44" s="31"/>
      <c r="C44" s="31"/>
      <c r="D44" s="31"/>
      <c r="E44" s="31"/>
      <c r="F44" s="31"/>
      <c r="G44" s="31"/>
      <c r="H44" s="31"/>
      <c r="I44" s="31"/>
      <c r="J44" s="31"/>
      <c r="K44" s="31"/>
      <c r="L44" s="31"/>
      <c r="M44" s="31"/>
      <c r="N44" s="31"/>
      <c r="O44" s="32" t="n">
        <f aca="false">SUM(B44:N44)</f>
        <v>0</v>
      </c>
      <c r="P44" s="33"/>
    </row>
    <row r="45" customFormat="false" ht="15" hidden="false" customHeight="false" outlineLevel="0" collapsed="false">
      <c r="A45" s="30" t="str">
        <f aca="false">Setup!$B$41</f>
        <v>Equipment &amp; vehicle financing / leases</v>
      </c>
      <c r="B45" s="31"/>
      <c r="C45" s="31"/>
      <c r="D45" s="31"/>
      <c r="E45" s="31"/>
      <c r="F45" s="31"/>
      <c r="G45" s="31"/>
      <c r="H45" s="31"/>
      <c r="I45" s="31"/>
      <c r="J45" s="31"/>
      <c r="K45" s="31"/>
      <c r="L45" s="31"/>
      <c r="M45" s="31"/>
      <c r="N45" s="31"/>
      <c r="O45" s="32" t="n">
        <f aca="false">SUM(B45:N45)</f>
        <v>0</v>
      </c>
      <c r="P45" s="33"/>
    </row>
    <row r="46" customFormat="false" ht="15" hidden="false" customHeight="false" outlineLevel="0" collapsed="false">
      <c r="A46" s="30" t="str">
        <f aca="false">Setup!$B$42</f>
        <v>Capital expenditures (equipment, buildouts)</v>
      </c>
      <c r="B46" s="31"/>
      <c r="C46" s="31"/>
      <c r="D46" s="31"/>
      <c r="E46" s="31"/>
      <c r="F46" s="31"/>
      <c r="G46" s="31"/>
      <c r="H46" s="31"/>
      <c r="I46" s="31"/>
      <c r="J46" s="31"/>
      <c r="K46" s="31"/>
      <c r="L46" s="31"/>
      <c r="M46" s="31"/>
      <c r="N46" s="31"/>
      <c r="O46" s="32" t="n">
        <f aca="false">SUM(B46:N46)</f>
        <v>0</v>
      </c>
      <c r="P46" s="33"/>
    </row>
    <row r="47" customFormat="false" ht="15" hidden="false" customHeight="false" outlineLevel="0" collapsed="false">
      <c r="A47" s="30" t="str">
        <f aca="false">Setup!$B$43</f>
        <v>Owner draws / distributions</v>
      </c>
      <c r="B47" s="31"/>
      <c r="C47" s="31"/>
      <c r="D47" s="31"/>
      <c r="E47" s="31"/>
      <c r="F47" s="31"/>
      <c r="G47" s="31"/>
      <c r="H47" s="31"/>
      <c r="I47" s="31"/>
      <c r="J47" s="31"/>
      <c r="K47" s="31"/>
      <c r="L47" s="31"/>
      <c r="M47" s="31"/>
      <c r="N47" s="31"/>
      <c r="O47" s="32" t="n">
        <f aca="false">SUM(B47:N47)</f>
        <v>0</v>
      </c>
      <c r="P47" s="33"/>
    </row>
    <row r="48" customFormat="false" ht="15" hidden="false" customHeight="false" outlineLevel="0" collapsed="false">
      <c r="A48" s="30" t="str">
        <f aca="false">Setup!$B$44</f>
        <v>Income tax payments</v>
      </c>
      <c r="B48" s="31"/>
      <c r="C48" s="31"/>
      <c r="D48" s="31"/>
      <c r="E48" s="31"/>
      <c r="F48" s="31"/>
      <c r="G48" s="31"/>
      <c r="H48" s="31"/>
      <c r="I48" s="31"/>
      <c r="J48" s="31"/>
      <c r="K48" s="31"/>
      <c r="L48" s="31"/>
      <c r="M48" s="31"/>
      <c r="N48" s="31"/>
      <c r="O48" s="32" t="n">
        <f aca="false">SUM(B48:N48)</f>
        <v>0</v>
      </c>
      <c r="P48" s="33"/>
    </row>
    <row r="49" customFormat="false" ht="15" hidden="false" customHeight="false" outlineLevel="0" collapsed="false">
      <c r="A49" s="30" t="str">
        <f aca="false">Setup!$B$45</f>
        <v>Other non-operating payments</v>
      </c>
      <c r="B49" s="31"/>
      <c r="C49" s="31"/>
      <c r="D49" s="31"/>
      <c r="E49" s="31"/>
      <c r="F49" s="31"/>
      <c r="G49" s="31"/>
      <c r="H49" s="31"/>
      <c r="I49" s="31"/>
      <c r="J49" s="31"/>
      <c r="K49" s="31"/>
      <c r="L49" s="31"/>
      <c r="M49" s="31"/>
      <c r="N49" s="31"/>
      <c r="O49" s="32" t="n">
        <f aca="false">SUM(B49:N49)</f>
        <v>0</v>
      </c>
      <c r="P49" s="33"/>
    </row>
    <row r="50" customFormat="false" ht="15" hidden="false" customHeight="false" outlineLevel="0" collapsed="false">
      <c r="A50" s="34" t="s">
        <v>188</v>
      </c>
      <c r="B50" s="35" t="n">
        <f aca="false">SUM(B40:B42)-SUM(B44:B49)</f>
        <v>0</v>
      </c>
      <c r="C50" s="35" t="n">
        <f aca="false">SUM(C40:C42)-SUM(C44:C49)</f>
        <v>0</v>
      </c>
      <c r="D50" s="35" t="n">
        <f aca="false">SUM(D40:D42)-SUM(D44:D49)</f>
        <v>0</v>
      </c>
      <c r="E50" s="35" t="n">
        <f aca="false">SUM(E40:E42)-SUM(E44:E49)</f>
        <v>0</v>
      </c>
      <c r="F50" s="35" t="n">
        <f aca="false">SUM(F40:F42)-SUM(F44:F49)</f>
        <v>0</v>
      </c>
      <c r="G50" s="35" t="n">
        <f aca="false">SUM(G40:G42)-SUM(G44:G49)</f>
        <v>0</v>
      </c>
      <c r="H50" s="35" t="n">
        <f aca="false">SUM(H40:H42)-SUM(H44:H49)</f>
        <v>0</v>
      </c>
      <c r="I50" s="35" t="n">
        <f aca="false">SUM(I40:I42)-SUM(I44:I49)</f>
        <v>0</v>
      </c>
      <c r="J50" s="35" t="n">
        <f aca="false">SUM(J40:J42)-SUM(J44:J49)</f>
        <v>0</v>
      </c>
      <c r="K50" s="35" t="n">
        <f aca="false">SUM(K40:K42)-SUM(K44:K49)</f>
        <v>0</v>
      </c>
      <c r="L50" s="35" t="n">
        <f aca="false">SUM(L40:L42)-SUM(L44:L49)</f>
        <v>0</v>
      </c>
      <c r="M50" s="35" t="n">
        <f aca="false">SUM(M40:M42)-SUM(M44:M49)</f>
        <v>0</v>
      </c>
      <c r="N50" s="35" t="n">
        <f aca="false">SUM(N40:N42)-SUM(N44:N49)</f>
        <v>0</v>
      </c>
      <c r="O50" s="35" t="n">
        <f aca="false">SUM(B50:N50)</f>
        <v>0</v>
      </c>
      <c r="P50" s="36"/>
    </row>
    <row r="52" customFormat="false" ht="15" hidden="false" customHeight="false" outlineLevel="0" collapsed="false">
      <c r="A52" s="37" t="s">
        <v>189</v>
      </c>
      <c r="B52" s="38" t="n">
        <f aca="false">B36+B50</f>
        <v>0</v>
      </c>
      <c r="C52" s="38" t="n">
        <f aca="false">C36+C50</f>
        <v>0</v>
      </c>
      <c r="D52" s="38" t="n">
        <f aca="false">D36+D50</f>
        <v>0</v>
      </c>
      <c r="E52" s="38" t="n">
        <f aca="false">E36+E50</f>
        <v>0</v>
      </c>
      <c r="F52" s="38" t="n">
        <f aca="false">F36+F50</f>
        <v>0</v>
      </c>
      <c r="G52" s="38" t="n">
        <f aca="false">G36+G50</f>
        <v>0</v>
      </c>
      <c r="H52" s="38" t="n">
        <f aca="false">H36+H50</f>
        <v>0</v>
      </c>
      <c r="I52" s="38" t="n">
        <f aca="false">I36+I50</f>
        <v>0</v>
      </c>
      <c r="J52" s="38" t="n">
        <f aca="false">J36+J50</f>
        <v>0</v>
      </c>
      <c r="K52" s="38" t="n">
        <f aca="false">K36+K50</f>
        <v>0</v>
      </c>
      <c r="L52" s="38" t="n">
        <f aca="false">L36+L50</f>
        <v>0</v>
      </c>
      <c r="M52" s="38" t="n">
        <f aca="false">M36+M50</f>
        <v>0</v>
      </c>
      <c r="N52" s="38" t="n">
        <f aca="false">N36+N50</f>
        <v>0</v>
      </c>
      <c r="O52" s="38" t="n">
        <f aca="false">SUM(B52:N52)</f>
        <v>0</v>
      </c>
      <c r="P52" s="28"/>
    </row>
    <row r="54" customFormat="false" ht="15" hidden="false" customHeight="false" outlineLevel="0" collapsed="false">
      <c r="A54" s="29" t="s">
        <v>190</v>
      </c>
      <c r="B54" s="18"/>
      <c r="C54" s="18"/>
      <c r="D54" s="18"/>
      <c r="E54" s="18"/>
      <c r="F54" s="18"/>
      <c r="G54" s="18"/>
      <c r="H54" s="18"/>
      <c r="I54" s="18"/>
      <c r="J54" s="18"/>
      <c r="K54" s="18"/>
      <c r="L54" s="18"/>
      <c r="M54" s="18"/>
      <c r="N54" s="18"/>
      <c r="O54" s="18"/>
      <c r="P54" s="18"/>
    </row>
    <row r="55" customFormat="false" ht="15" hidden="false" customHeight="false" outlineLevel="0" collapsed="false">
      <c r="A55" s="40" t="s">
        <v>191</v>
      </c>
      <c r="B55" s="31"/>
      <c r="C55" s="31"/>
      <c r="D55" s="31"/>
      <c r="E55" s="31"/>
      <c r="F55" s="31"/>
      <c r="G55" s="31"/>
      <c r="H55" s="31"/>
      <c r="I55" s="31"/>
      <c r="J55" s="31"/>
      <c r="K55" s="31"/>
      <c r="L55" s="31"/>
      <c r="M55" s="31"/>
      <c r="N55" s="31"/>
      <c r="O55" s="32" t="n">
        <f aca="false">SUM(B55:N55)</f>
        <v>0</v>
      </c>
      <c r="P55" s="33"/>
    </row>
    <row r="56" customFormat="false" ht="15" hidden="false" customHeight="false" outlineLevel="0" collapsed="false">
      <c r="A56" s="40" t="s">
        <v>192</v>
      </c>
      <c r="B56" s="31"/>
      <c r="C56" s="31"/>
      <c r="D56" s="31"/>
      <c r="E56" s="31"/>
      <c r="F56" s="31"/>
      <c r="G56" s="31"/>
      <c r="H56" s="31"/>
      <c r="I56" s="31"/>
      <c r="J56" s="31"/>
      <c r="K56" s="31"/>
      <c r="L56" s="31"/>
      <c r="M56" s="31"/>
      <c r="N56" s="31"/>
      <c r="O56" s="32" t="n">
        <f aca="false">SUM(B56:N56)</f>
        <v>0</v>
      </c>
      <c r="P56" s="33"/>
    </row>
    <row r="57" customFormat="false" ht="15" hidden="false" customHeight="false" outlineLevel="0" collapsed="false">
      <c r="A57" s="34" t="s">
        <v>193</v>
      </c>
      <c r="B57" s="35" t="n">
        <f aca="false">B55-B56</f>
        <v>0</v>
      </c>
      <c r="C57" s="35" t="n">
        <f aca="false">C55-C56</f>
        <v>0</v>
      </c>
      <c r="D57" s="35" t="n">
        <f aca="false">D55-D56</f>
        <v>0</v>
      </c>
      <c r="E57" s="35" t="n">
        <f aca="false">E55-E56</f>
        <v>0</v>
      </c>
      <c r="F57" s="35" t="n">
        <f aca="false">F55-F56</f>
        <v>0</v>
      </c>
      <c r="G57" s="35" t="n">
        <f aca="false">G55-G56</f>
        <v>0</v>
      </c>
      <c r="H57" s="35" t="n">
        <f aca="false">H55-H56</f>
        <v>0</v>
      </c>
      <c r="I57" s="35" t="n">
        <f aca="false">I55-I56</f>
        <v>0</v>
      </c>
      <c r="J57" s="35" t="n">
        <f aca="false">J55-J56</f>
        <v>0</v>
      </c>
      <c r="K57" s="35" t="n">
        <f aca="false">K55-K56</f>
        <v>0</v>
      </c>
      <c r="L57" s="35" t="n">
        <f aca="false">L55-L56</f>
        <v>0</v>
      </c>
      <c r="M57" s="35" t="n">
        <f aca="false">M55-M56</f>
        <v>0</v>
      </c>
      <c r="N57" s="35" t="n">
        <f aca="false">N55-N56</f>
        <v>0</v>
      </c>
      <c r="O57" s="35" t="n">
        <f aca="false">SUM(B57:N57)</f>
        <v>0</v>
      </c>
      <c r="P57" s="36"/>
    </row>
    <row r="59" customFormat="false" ht="15" hidden="false" customHeight="false" outlineLevel="0" collapsed="false">
      <c r="A59" s="41" t="s">
        <v>194</v>
      </c>
      <c r="B59" s="42" t="n">
        <f aca="false">B9+B52+B57</f>
        <v>0</v>
      </c>
      <c r="C59" s="42" t="n">
        <f aca="false">C9+C52+C57</f>
        <v>0</v>
      </c>
      <c r="D59" s="42" t="n">
        <f aca="false">D9+D52+D57</f>
        <v>0</v>
      </c>
      <c r="E59" s="42" t="n">
        <f aca="false">E9+E52+E57</f>
        <v>0</v>
      </c>
      <c r="F59" s="42" t="n">
        <f aca="false">F9+F52+F57</f>
        <v>0</v>
      </c>
      <c r="G59" s="42" t="n">
        <f aca="false">G9+G52+G57</f>
        <v>0</v>
      </c>
      <c r="H59" s="42" t="n">
        <f aca="false">H9+H52+H57</f>
        <v>0</v>
      </c>
      <c r="I59" s="42" t="n">
        <f aca="false">I9+I52+I57</f>
        <v>0</v>
      </c>
      <c r="J59" s="42" t="n">
        <f aca="false">J9+J52+J57</f>
        <v>0</v>
      </c>
      <c r="K59" s="42" t="n">
        <f aca="false">K9+K52+K57</f>
        <v>0</v>
      </c>
      <c r="L59" s="42" t="n">
        <f aca="false">L9+L52+L57</f>
        <v>0</v>
      </c>
      <c r="M59" s="42" t="n">
        <f aca="false">M9+M52+M57</f>
        <v>0</v>
      </c>
      <c r="N59" s="42" t="n">
        <f aca="false">N9+N52+N57</f>
        <v>0</v>
      </c>
      <c r="O59" s="42" t="n">
        <f aca="false">N59</f>
        <v>0</v>
      </c>
      <c r="P59" s="28"/>
    </row>
    <row r="61" customFormat="false" ht="15" hidden="false" customHeight="false" outlineLevel="0" collapsed="false">
      <c r="A61" s="29" t="s">
        <v>195</v>
      </c>
      <c r="B61" s="18"/>
      <c r="C61" s="18"/>
      <c r="D61" s="18"/>
      <c r="E61" s="18"/>
      <c r="F61" s="18"/>
      <c r="G61" s="18"/>
      <c r="H61" s="18"/>
      <c r="I61" s="18"/>
      <c r="J61" s="18"/>
      <c r="K61" s="18"/>
      <c r="L61" s="18"/>
      <c r="M61" s="18"/>
      <c r="N61" s="18"/>
      <c r="O61" s="18"/>
      <c r="P61" s="18"/>
    </row>
    <row r="62" customFormat="false" ht="15" hidden="false" customHeight="false" outlineLevel="0" collapsed="false">
      <c r="A62" s="40" t="s">
        <v>83</v>
      </c>
      <c r="B62" s="43" t="n">
        <f aca="false">Setup!$B$9</f>
        <v>0</v>
      </c>
      <c r="C62" s="43" t="n">
        <f aca="false">Setup!$B$9</f>
        <v>0</v>
      </c>
      <c r="D62" s="43" t="n">
        <f aca="false">Setup!$B$9</f>
        <v>0</v>
      </c>
      <c r="E62" s="43" t="n">
        <f aca="false">Setup!$B$9</f>
        <v>0</v>
      </c>
      <c r="F62" s="43" t="n">
        <f aca="false">Setup!$B$9</f>
        <v>0</v>
      </c>
      <c r="G62" s="43" t="n">
        <f aca="false">Setup!$B$9</f>
        <v>0</v>
      </c>
      <c r="H62" s="43" t="n">
        <f aca="false">Setup!$B$9</f>
        <v>0</v>
      </c>
      <c r="I62" s="43" t="n">
        <f aca="false">Setup!$B$9</f>
        <v>0</v>
      </c>
      <c r="J62" s="43" t="n">
        <f aca="false">Setup!$B$9</f>
        <v>0</v>
      </c>
      <c r="K62" s="43" t="n">
        <f aca="false">Setup!$B$9</f>
        <v>0</v>
      </c>
      <c r="L62" s="43" t="n">
        <f aca="false">Setup!$B$9</f>
        <v>0</v>
      </c>
      <c r="M62" s="43" t="n">
        <f aca="false">Setup!$B$9</f>
        <v>0</v>
      </c>
      <c r="N62" s="43" t="n">
        <f aca="false">Setup!$B$9</f>
        <v>0</v>
      </c>
      <c r="O62" s="44" t="n">
        <f aca="false">N62</f>
        <v>0</v>
      </c>
    </row>
    <row r="63" customFormat="false" ht="15" hidden="false" customHeight="false" outlineLevel="0" collapsed="false">
      <c r="A63" s="45" t="s">
        <v>196</v>
      </c>
      <c r="B63" s="46" t="n">
        <f aca="false">B59-B62</f>
        <v>0</v>
      </c>
      <c r="C63" s="46" t="n">
        <f aca="false">C59-C62</f>
        <v>0</v>
      </c>
      <c r="D63" s="46" t="n">
        <f aca="false">D59-D62</f>
        <v>0</v>
      </c>
      <c r="E63" s="46" t="n">
        <f aca="false">E59-E62</f>
        <v>0</v>
      </c>
      <c r="F63" s="46" t="n">
        <f aca="false">F59-F62</f>
        <v>0</v>
      </c>
      <c r="G63" s="46" t="n">
        <f aca="false">G59-G62</f>
        <v>0</v>
      </c>
      <c r="H63" s="46" t="n">
        <f aca="false">H59-H62</f>
        <v>0</v>
      </c>
      <c r="I63" s="46" t="n">
        <f aca="false">I59-I62</f>
        <v>0</v>
      </c>
      <c r="J63" s="46" t="n">
        <f aca="false">J59-J62</f>
        <v>0</v>
      </c>
      <c r="K63" s="46" t="n">
        <f aca="false">K59-K62</f>
        <v>0</v>
      </c>
      <c r="L63" s="46" t="n">
        <f aca="false">L59-L62</f>
        <v>0</v>
      </c>
      <c r="M63" s="46" t="n">
        <f aca="false">M59-M62</f>
        <v>0</v>
      </c>
      <c r="N63" s="46" t="n">
        <f aca="false">N59-N62</f>
        <v>0</v>
      </c>
      <c r="O63" s="46" t="n">
        <f aca="false">MIN(B63:N63)</f>
        <v>0</v>
      </c>
    </row>
    <row r="65" customFormat="false" ht="15" hidden="false" customHeight="false" outlineLevel="0" collapsed="false">
      <c r="A65" s="40" t="s">
        <v>197</v>
      </c>
      <c r="B65" s="43" t="n">
        <f aca="false">Setup!$B$11</f>
        <v>0</v>
      </c>
      <c r="C65" s="47" t="n">
        <f aca="false">B66</f>
        <v>0</v>
      </c>
      <c r="D65" s="47" t="n">
        <f aca="false">C66</f>
        <v>0</v>
      </c>
      <c r="E65" s="47" t="n">
        <f aca="false">D66</f>
        <v>0</v>
      </c>
      <c r="F65" s="47" t="n">
        <f aca="false">E66</f>
        <v>0</v>
      </c>
      <c r="G65" s="47" t="n">
        <f aca="false">F66</f>
        <v>0</v>
      </c>
      <c r="H65" s="47" t="n">
        <f aca="false">G66</f>
        <v>0</v>
      </c>
      <c r="I65" s="47" t="n">
        <f aca="false">H66</f>
        <v>0</v>
      </c>
      <c r="J65" s="47" t="n">
        <f aca="false">I66</f>
        <v>0</v>
      </c>
      <c r="K65" s="47" t="n">
        <f aca="false">J66</f>
        <v>0</v>
      </c>
      <c r="L65" s="47" t="n">
        <f aca="false">K66</f>
        <v>0</v>
      </c>
      <c r="M65" s="47" t="n">
        <f aca="false">L66</f>
        <v>0</v>
      </c>
      <c r="N65" s="47" t="n">
        <f aca="false">M66</f>
        <v>0</v>
      </c>
      <c r="O65" s="44" t="n">
        <f aca="false">B65</f>
        <v>0</v>
      </c>
    </row>
    <row r="66" customFormat="false" ht="15" hidden="false" customHeight="false" outlineLevel="0" collapsed="false">
      <c r="A66" s="40" t="s">
        <v>198</v>
      </c>
      <c r="B66" s="47" t="n">
        <f aca="false">B65+B55-B56</f>
        <v>0</v>
      </c>
      <c r="C66" s="47" t="n">
        <f aca="false">C65+C55-C56</f>
        <v>0</v>
      </c>
      <c r="D66" s="47" t="n">
        <f aca="false">D65+D55-D56</f>
        <v>0</v>
      </c>
      <c r="E66" s="47" t="n">
        <f aca="false">E65+E55-E56</f>
        <v>0</v>
      </c>
      <c r="F66" s="47" t="n">
        <f aca="false">F65+F55-F56</f>
        <v>0</v>
      </c>
      <c r="G66" s="47" t="n">
        <f aca="false">G65+G55-G56</f>
        <v>0</v>
      </c>
      <c r="H66" s="47" t="n">
        <f aca="false">H65+H55-H56</f>
        <v>0</v>
      </c>
      <c r="I66" s="47" t="n">
        <f aca="false">I65+I55-I56</f>
        <v>0</v>
      </c>
      <c r="J66" s="47" t="n">
        <f aca="false">J65+J55-J56</f>
        <v>0</v>
      </c>
      <c r="K66" s="47" t="n">
        <f aca="false">K65+K55-K56</f>
        <v>0</v>
      </c>
      <c r="L66" s="47" t="n">
        <f aca="false">L65+L55-L56</f>
        <v>0</v>
      </c>
      <c r="M66" s="47" t="n">
        <f aca="false">M65+M55-M56</f>
        <v>0</v>
      </c>
      <c r="N66" s="47" t="n">
        <f aca="false">N65+N55-N56</f>
        <v>0</v>
      </c>
      <c r="O66" s="44" t="n">
        <f aca="false">N66</f>
        <v>0</v>
      </c>
    </row>
    <row r="67" customFormat="false" ht="15" hidden="false" customHeight="false" outlineLevel="0" collapsed="false">
      <c r="A67" s="40" t="s">
        <v>85</v>
      </c>
      <c r="B67" s="43" t="n">
        <f aca="false">Setup!$B$10</f>
        <v>0</v>
      </c>
      <c r="C67" s="43" t="n">
        <f aca="false">Setup!$B$10</f>
        <v>0</v>
      </c>
      <c r="D67" s="43" t="n">
        <f aca="false">Setup!$B$10</f>
        <v>0</v>
      </c>
      <c r="E67" s="43" t="n">
        <f aca="false">Setup!$B$10</f>
        <v>0</v>
      </c>
      <c r="F67" s="43" t="n">
        <f aca="false">Setup!$B$10</f>
        <v>0</v>
      </c>
      <c r="G67" s="43" t="n">
        <f aca="false">Setup!$B$10</f>
        <v>0</v>
      </c>
      <c r="H67" s="43" t="n">
        <f aca="false">Setup!$B$10</f>
        <v>0</v>
      </c>
      <c r="I67" s="43" t="n">
        <f aca="false">Setup!$B$10</f>
        <v>0</v>
      </c>
      <c r="J67" s="43" t="n">
        <f aca="false">Setup!$B$10</f>
        <v>0</v>
      </c>
      <c r="K67" s="43" t="n">
        <f aca="false">Setup!$B$10</f>
        <v>0</v>
      </c>
      <c r="L67" s="43" t="n">
        <f aca="false">Setup!$B$10</f>
        <v>0</v>
      </c>
      <c r="M67" s="43" t="n">
        <f aca="false">Setup!$B$10</f>
        <v>0</v>
      </c>
      <c r="N67" s="43" t="n">
        <f aca="false">Setup!$B$10</f>
        <v>0</v>
      </c>
      <c r="O67" s="44" t="n">
        <f aca="false">N67</f>
        <v>0</v>
      </c>
    </row>
    <row r="68" customFormat="false" ht="15" hidden="false" customHeight="false" outlineLevel="0" collapsed="false">
      <c r="A68" s="40" t="s">
        <v>199</v>
      </c>
      <c r="B68" s="44" t="n">
        <f aca="false">MAX(0,B67-B66)</f>
        <v>0</v>
      </c>
      <c r="C68" s="44" t="n">
        <f aca="false">MAX(0,C67-C66)</f>
        <v>0</v>
      </c>
      <c r="D68" s="44" t="n">
        <f aca="false">MAX(0,D67-D66)</f>
        <v>0</v>
      </c>
      <c r="E68" s="44" t="n">
        <f aca="false">MAX(0,E67-E66)</f>
        <v>0</v>
      </c>
      <c r="F68" s="44" t="n">
        <f aca="false">MAX(0,F67-F66)</f>
        <v>0</v>
      </c>
      <c r="G68" s="44" t="n">
        <f aca="false">MAX(0,G67-G66)</f>
        <v>0</v>
      </c>
      <c r="H68" s="44" t="n">
        <f aca="false">MAX(0,H67-H66)</f>
        <v>0</v>
      </c>
      <c r="I68" s="44" t="n">
        <f aca="false">MAX(0,I67-I66)</f>
        <v>0</v>
      </c>
      <c r="J68" s="44" t="n">
        <f aca="false">MAX(0,J67-J66)</f>
        <v>0</v>
      </c>
      <c r="K68" s="44" t="n">
        <f aca="false">MAX(0,K67-K66)</f>
        <v>0</v>
      </c>
      <c r="L68" s="44" t="n">
        <f aca="false">MAX(0,L67-L66)</f>
        <v>0</v>
      </c>
      <c r="M68" s="44" t="n">
        <f aca="false">MAX(0,M67-M66)</f>
        <v>0</v>
      </c>
      <c r="N68" s="44" t="n">
        <f aca="false">MAX(0,N67-N66)</f>
        <v>0</v>
      </c>
      <c r="O68" s="44" t="n">
        <f aca="false">N68</f>
        <v>0</v>
      </c>
    </row>
    <row r="69" customFormat="false" ht="15" hidden="false" customHeight="false" outlineLevel="0" collapsed="false">
      <c r="A69" s="37" t="s">
        <v>200</v>
      </c>
      <c r="B69" s="38" t="n">
        <f aca="false">B59+B68</f>
        <v>0</v>
      </c>
      <c r="C69" s="38" t="n">
        <f aca="false">C59+C68</f>
        <v>0</v>
      </c>
      <c r="D69" s="38" t="n">
        <f aca="false">D59+D68</f>
        <v>0</v>
      </c>
      <c r="E69" s="38" t="n">
        <f aca="false">E59+E68</f>
        <v>0</v>
      </c>
      <c r="F69" s="38" t="n">
        <f aca="false">F59+F68</f>
        <v>0</v>
      </c>
      <c r="G69" s="38" t="n">
        <f aca="false">G59+G68</f>
        <v>0</v>
      </c>
      <c r="H69" s="38" t="n">
        <f aca="false">H59+H68</f>
        <v>0</v>
      </c>
      <c r="I69" s="38" t="n">
        <f aca="false">I59+I68</f>
        <v>0</v>
      </c>
      <c r="J69" s="38" t="n">
        <f aca="false">J59+J68</f>
        <v>0</v>
      </c>
      <c r="K69" s="38" t="n">
        <f aca="false">K59+K68</f>
        <v>0</v>
      </c>
      <c r="L69" s="38" t="n">
        <f aca="false">L59+L68</f>
        <v>0</v>
      </c>
      <c r="M69" s="38" t="n">
        <f aca="false">M59+M68</f>
        <v>0</v>
      </c>
      <c r="N69" s="38" t="n">
        <f aca="false">N59+N68</f>
        <v>0</v>
      </c>
      <c r="O69" s="38" t="n">
        <f aca="false">N69</f>
        <v>0</v>
      </c>
      <c r="P69" s="28"/>
    </row>
    <row r="70" customFormat="false" ht="15" hidden="false" customHeight="false" outlineLevel="0" collapsed="false">
      <c r="A70" s="12" t="s">
        <v>201</v>
      </c>
      <c r="B70" s="48" t="str">
        <f aca="false">IF(B59&lt;0,"NEGATIVE",IF(B66&gt;B67,"OVER LIMIT",IF(B59&lt;B62,"BELOW MIN","OK")))</f>
        <v>OK</v>
      </c>
      <c r="C70" s="48" t="str">
        <f aca="false">IF(C59&lt;0,"NEGATIVE",IF(C66&gt;C67,"OVER LIMIT",IF(C59&lt;C62,"BELOW MIN","OK")))</f>
        <v>OK</v>
      </c>
      <c r="D70" s="48" t="str">
        <f aca="false">IF(D59&lt;0,"NEGATIVE",IF(D66&gt;D67,"OVER LIMIT",IF(D59&lt;D62,"BELOW MIN","OK")))</f>
        <v>OK</v>
      </c>
      <c r="E70" s="48" t="str">
        <f aca="false">IF(E59&lt;0,"NEGATIVE",IF(E66&gt;E67,"OVER LIMIT",IF(E59&lt;E62,"BELOW MIN","OK")))</f>
        <v>OK</v>
      </c>
      <c r="F70" s="48" t="str">
        <f aca="false">IF(F59&lt;0,"NEGATIVE",IF(F66&gt;F67,"OVER LIMIT",IF(F59&lt;F62,"BELOW MIN","OK")))</f>
        <v>OK</v>
      </c>
      <c r="G70" s="48" t="str">
        <f aca="false">IF(G59&lt;0,"NEGATIVE",IF(G66&gt;G67,"OVER LIMIT",IF(G59&lt;G62,"BELOW MIN","OK")))</f>
        <v>OK</v>
      </c>
      <c r="H70" s="48" t="str">
        <f aca="false">IF(H59&lt;0,"NEGATIVE",IF(H66&gt;H67,"OVER LIMIT",IF(H59&lt;H62,"BELOW MIN","OK")))</f>
        <v>OK</v>
      </c>
      <c r="I70" s="48" t="str">
        <f aca="false">IF(I59&lt;0,"NEGATIVE",IF(I66&gt;I67,"OVER LIMIT",IF(I59&lt;I62,"BELOW MIN","OK")))</f>
        <v>OK</v>
      </c>
      <c r="J70" s="48" t="str">
        <f aca="false">IF(J59&lt;0,"NEGATIVE",IF(J66&gt;J67,"OVER LIMIT",IF(J59&lt;J62,"BELOW MIN","OK")))</f>
        <v>OK</v>
      </c>
      <c r="K70" s="48" t="str">
        <f aca="false">IF(K59&lt;0,"NEGATIVE",IF(K66&gt;K67,"OVER LIMIT",IF(K59&lt;K62,"BELOW MIN","OK")))</f>
        <v>OK</v>
      </c>
      <c r="L70" s="48" t="str">
        <f aca="false">IF(L59&lt;0,"NEGATIVE",IF(L66&gt;L67,"OVER LIMIT",IF(L59&lt;L62,"BELOW MIN","OK")))</f>
        <v>OK</v>
      </c>
      <c r="M70" s="48" t="str">
        <f aca="false">IF(M59&lt;0,"NEGATIVE",IF(M66&gt;M67,"OVER LIMIT",IF(M59&lt;M62,"BELOW MIN","OK")))</f>
        <v>OK</v>
      </c>
      <c r="N70" s="48" t="str">
        <f aca="false">IF(N59&lt;0,"NEGATIVE",IF(N66&gt;N67,"OVER LIMIT",IF(N59&lt;N62,"BELOW MIN","OK")))</f>
        <v>OK</v>
      </c>
    </row>
  </sheetData>
  <conditionalFormatting sqref="B70:N70">
    <cfRule type="expression" priority="2" aboveAverage="0" equalAverage="0" bottom="0" percent="0" rank="0" text="" dxfId="0">
      <formula>OR(B70="NEGATIVE",B70="OVER LIMIT")</formula>
    </cfRule>
    <cfRule type="expression" priority="3" aboveAverage="0" equalAverage="0" bottom="0" percent="0" rank="0" text="" dxfId="1">
      <formula>B70="BELOW MIN"</formula>
    </cfRule>
    <cfRule type="expression" priority="4" aboveAverage="0" equalAverage="0" bottom="0" percent="0" rank="0" text="" dxfId="2">
      <formula>B70="OK"</formula>
    </cfRule>
  </conditionalFormatting>
  <conditionalFormatting sqref="B63:O63">
    <cfRule type="cellIs" priority="5" operator="lessThan" aboveAverage="0" equalAverage="0" bottom="0" percent="0" rank="0" text="" dxfId="3">
      <formula>0</formula>
    </cfRule>
  </conditionalFormatting>
  <conditionalFormatting sqref="B59:O59">
    <cfRule type="cellIs" priority="6" operator="lessThan" aboveAverage="0" equalAverage="0" bottom="0" percent="0" rank="0" text="" dxfId="3">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J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3"/>
    <col collapsed="false" customWidth="true" hidden="false" outlineLevel="0" max="5" min="5" style="0" width="10"/>
    <col collapsed="false" customWidth="true" hidden="false" outlineLevel="0" max="6" min="6" style="0" width="3"/>
    <col collapsed="false" customWidth="true" hidden="false" outlineLevel="0" max="9" min="7" style="0" width="13"/>
    <col collapsed="false" customWidth="true" hidden="false" outlineLevel="0" max="10" min="10" style="0" width="10"/>
  </cols>
  <sheetData>
    <row r="1" customFormat="false" ht="17.35" hidden="false" customHeight="false" outlineLevel="0" collapsed="false">
      <c r="A1" s="9" t="str">
        <f aca="false">Setup!$B$5&amp;" - Forecast vs. Actual Variance"</f>
        <v>Your Company Name - Forecast vs. Actual Variance</v>
      </c>
    </row>
    <row r="2" customFormat="false" ht="15" hidden="false" customHeight="false" outlineLevel="0" collapsed="false">
      <c r="A2" s="10" t="s">
        <v>203</v>
      </c>
    </row>
    <row r="4" customFormat="false" ht="15" hidden="false" customHeight="false" outlineLevel="0" collapsed="false">
      <c r="A4" s="12" t="s">
        <v>204</v>
      </c>
      <c r="B4" s="49" t="n">
        <v>1</v>
      </c>
      <c r="C4" s="12" t="str">
        <f aca="false">"Week of "&amp;TEXT(INDEX('13-Week Forecast'!$B$6:$N$6,$B$4),"mmm d, yyyy")</f>
        <v>Week of Oct 19, 2026</v>
      </c>
    </row>
    <row r="6" customFormat="false" ht="15" hidden="false" customHeight="false" outlineLevel="0" collapsed="false">
      <c r="A6" s="50"/>
      <c r="B6" s="11" t="s">
        <v>205</v>
      </c>
      <c r="C6" s="50"/>
      <c r="D6" s="50"/>
      <c r="E6" s="50"/>
      <c r="F6" s="50"/>
      <c r="G6" s="11" t="s">
        <v>206</v>
      </c>
      <c r="H6" s="50"/>
      <c r="I6" s="50"/>
      <c r="J6" s="50"/>
    </row>
    <row r="7" customFormat="false" ht="15" hidden="false" customHeight="false" outlineLevel="0" collapsed="false">
      <c r="A7" s="22" t="s">
        <v>207</v>
      </c>
      <c r="B7" s="23" t="s">
        <v>208</v>
      </c>
      <c r="C7" s="23" t="s">
        <v>209</v>
      </c>
      <c r="D7" s="23" t="s">
        <v>13</v>
      </c>
      <c r="E7" s="23" t="s">
        <v>210</v>
      </c>
      <c r="F7" s="23"/>
      <c r="G7" s="23" t="s">
        <v>208</v>
      </c>
      <c r="H7" s="23" t="s">
        <v>209</v>
      </c>
      <c r="I7" s="23" t="s">
        <v>13</v>
      </c>
      <c r="J7" s="23" t="s">
        <v>210</v>
      </c>
    </row>
    <row r="8" customFormat="false" ht="15" hidden="false" customHeight="false" outlineLevel="0" collapsed="false">
      <c r="A8" s="51" t="s">
        <v>179</v>
      </c>
      <c r="B8" s="27" t="n">
        <f aca="false">INDEX('13-Week Forecast'!$B$9:$N$9,$B$4)</f>
        <v>0</v>
      </c>
      <c r="C8" s="27" t="n">
        <f aca="false">INDEX(Actuals!$B$9:$N$9,$B$4)</f>
        <v>0</v>
      </c>
      <c r="D8" s="27" t="n">
        <f aca="false">C8-B8</f>
        <v>0</v>
      </c>
      <c r="E8" s="27" t="n">
        <f aca="false">D8*1</f>
        <v>0</v>
      </c>
      <c r="G8" s="27" t="n">
        <f aca="false">'13-Week Forecast'!$B$9</f>
        <v>0</v>
      </c>
      <c r="H8" s="27" t="n">
        <f aca="false">Actuals!$B$9</f>
        <v>0</v>
      </c>
      <c r="I8" s="27" t="n">
        <f aca="false">H8-G8</f>
        <v>0</v>
      </c>
      <c r="J8" s="27" t="n">
        <f aca="false">I8*1</f>
        <v>0</v>
      </c>
    </row>
    <row r="10" customFormat="false" ht="15" hidden="false" customHeight="false" outlineLevel="0" collapsed="false">
      <c r="A10" s="29" t="s">
        <v>180</v>
      </c>
      <c r="B10" s="18"/>
      <c r="C10" s="18"/>
      <c r="D10" s="18"/>
      <c r="E10" s="18"/>
      <c r="F10" s="18"/>
      <c r="G10" s="18"/>
      <c r="H10" s="18"/>
      <c r="I10" s="18"/>
      <c r="J10" s="18"/>
    </row>
    <row r="11" customFormat="false" ht="15" hidden="false" customHeight="false" outlineLevel="0" collapsed="false">
      <c r="A11" s="30" t="str">
        <f aca="false">'13-Week Forecast'!A12</f>
        <v>Collections from customers (accounts receivable)</v>
      </c>
      <c r="B11" s="47" t="n">
        <f aca="false">INDEX('13-Week Forecast'!$B$12:$N$12,$B$4)</f>
        <v>0</v>
      </c>
      <c r="C11" s="47" t="n">
        <f aca="false">INDEX(Actuals!$B$12:$N$12,$B$4)</f>
        <v>0</v>
      </c>
      <c r="D11" s="47" t="n">
        <f aca="false">C11-B11</f>
        <v>0</v>
      </c>
      <c r="E11" s="47" t="n">
        <f aca="false">D11*1</f>
        <v>0</v>
      </c>
      <c r="G11" s="47" t="n">
        <f aca="false">SUM('13-Week Forecast'!$B$12:INDEX('13-Week Forecast'!$B$12:$N$12,$B$4))</f>
        <v>0</v>
      </c>
      <c r="H11" s="47" t="n">
        <f aca="false">SUM(Actuals!$B$12:INDEX(Actuals!$B$12:$N$12,$B$4))</f>
        <v>0</v>
      </c>
      <c r="I11" s="47" t="n">
        <f aca="false">H11-G11</f>
        <v>0</v>
      </c>
      <c r="J11" s="47" t="n">
        <f aca="false">I11*1</f>
        <v>0</v>
      </c>
    </row>
    <row r="12" customFormat="false" ht="15" hidden="false" customHeight="false" outlineLevel="0" collapsed="false">
      <c r="A12" s="30" t="str">
        <f aca="false">'13-Week Forecast'!A13</f>
        <v>Cash, card &amp; online sales</v>
      </c>
      <c r="B12" s="47" t="n">
        <f aca="false">INDEX('13-Week Forecast'!$B$13:$N$13,$B$4)</f>
        <v>0</v>
      </c>
      <c r="C12" s="47" t="n">
        <f aca="false">INDEX(Actuals!$B$13:$N$13,$B$4)</f>
        <v>0</v>
      </c>
      <c r="D12" s="47" t="n">
        <f aca="false">C12-B12</f>
        <v>0</v>
      </c>
      <c r="E12" s="47" t="n">
        <f aca="false">D12*1</f>
        <v>0</v>
      </c>
      <c r="G12" s="47" t="n">
        <f aca="false">SUM('13-Week Forecast'!$B$13:INDEX('13-Week Forecast'!$B$13:$N$13,$B$4))</f>
        <v>0</v>
      </c>
      <c r="H12" s="47" t="n">
        <f aca="false">SUM(Actuals!$B$13:INDEX(Actuals!$B$13:$N$13,$B$4))</f>
        <v>0</v>
      </c>
      <c r="I12" s="47" t="n">
        <f aca="false">H12-G12</f>
        <v>0</v>
      </c>
      <c r="J12" s="47" t="n">
        <f aca="false">I12*1</f>
        <v>0</v>
      </c>
    </row>
    <row r="13" customFormat="false" ht="15" hidden="false" customHeight="false" outlineLevel="0" collapsed="false">
      <c r="A13" s="30" t="str">
        <f aca="false">'13-Week Forecast'!A14</f>
        <v>Customer deposits, retainers &amp; prepayments</v>
      </c>
      <c r="B13" s="47" t="n">
        <f aca="false">INDEX('13-Week Forecast'!$B$14:$N$14,$B$4)</f>
        <v>0</v>
      </c>
      <c r="C13" s="47" t="n">
        <f aca="false">INDEX(Actuals!$B$14:$N$14,$B$4)</f>
        <v>0</v>
      </c>
      <c r="D13" s="47" t="n">
        <f aca="false">C13-B13</f>
        <v>0</v>
      </c>
      <c r="E13" s="47" t="n">
        <f aca="false">D13*1</f>
        <v>0</v>
      </c>
      <c r="G13" s="47" t="n">
        <f aca="false">SUM('13-Week Forecast'!$B$14:INDEX('13-Week Forecast'!$B$14:$N$14,$B$4))</f>
        <v>0</v>
      </c>
      <c r="H13" s="47" t="n">
        <f aca="false">SUM(Actuals!$B$14:INDEX(Actuals!$B$14:$N$14,$B$4))</f>
        <v>0</v>
      </c>
      <c r="I13" s="47" t="n">
        <f aca="false">H13-G13</f>
        <v>0</v>
      </c>
      <c r="J13" s="47" t="n">
        <f aca="false">I13*1</f>
        <v>0</v>
      </c>
    </row>
    <row r="14" customFormat="false" ht="15" hidden="false" customHeight="false" outlineLevel="0" collapsed="false">
      <c r="A14" s="30" t="str">
        <f aca="false">'13-Week Forecast'!A15</f>
        <v>Other operating receipts</v>
      </c>
      <c r="B14" s="47" t="n">
        <f aca="false">INDEX('13-Week Forecast'!$B$15:$N$15,$B$4)</f>
        <v>0</v>
      </c>
      <c r="C14" s="47" t="n">
        <f aca="false">INDEX(Actuals!$B$15:$N$15,$B$4)</f>
        <v>0</v>
      </c>
      <c r="D14" s="47" t="n">
        <f aca="false">C14-B14</f>
        <v>0</v>
      </c>
      <c r="E14" s="47" t="n">
        <f aca="false">D14*1</f>
        <v>0</v>
      </c>
      <c r="G14" s="47" t="n">
        <f aca="false">SUM('13-Week Forecast'!$B$15:INDEX('13-Week Forecast'!$B$15:$N$15,$B$4))</f>
        <v>0</v>
      </c>
      <c r="H14" s="47" t="n">
        <f aca="false">SUM(Actuals!$B$15:INDEX(Actuals!$B$15:$N$15,$B$4))</f>
        <v>0</v>
      </c>
      <c r="I14" s="47" t="n">
        <f aca="false">H14-G14</f>
        <v>0</v>
      </c>
      <c r="J14" s="47" t="n">
        <f aca="false">I14*1</f>
        <v>0</v>
      </c>
    </row>
    <row r="15" customFormat="false" ht="15" hidden="false" customHeight="false" outlineLevel="0" collapsed="false">
      <c r="A15" s="30" t="str">
        <f aca="false">'13-Week Forecast'!A16</f>
        <v>Other operating receipts (specify)</v>
      </c>
      <c r="B15" s="47" t="n">
        <f aca="false">INDEX('13-Week Forecast'!$B$16:$N$16,$B$4)</f>
        <v>0</v>
      </c>
      <c r="C15" s="47" t="n">
        <f aca="false">INDEX(Actuals!$B$16:$N$16,$B$4)</f>
        <v>0</v>
      </c>
      <c r="D15" s="47" t="n">
        <f aca="false">C15-B15</f>
        <v>0</v>
      </c>
      <c r="E15" s="47" t="n">
        <f aca="false">D15*1</f>
        <v>0</v>
      </c>
      <c r="G15" s="47" t="n">
        <f aca="false">SUM('13-Week Forecast'!$B$16:INDEX('13-Week Forecast'!$B$16:$N$16,$B$4))</f>
        <v>0</v>
      </c>
      <c r="H15" s="47" t="n">
        <f aca="false">SUM(Actuals!$B$16:INDEX(Actuals!$B$16:$N$16,$B$4))</f>
        <v>0</v>
      </c>
      <c r="I15" s="47" t="n">
        <f aca="false">H15-G15</f>
        <v>0</v>
      </c>
      <c r="J15" s="47" t="n">
        <f aca="false">I15*1</f>
        <v>0</v>
      </c>
    </row>
    <row r="16" customFormat="false" ht="15" hidden="false" customHeight="false" outlineLevel="0" collapsed="false">
      <c r="A16" s="52" t="s">
        <v>181</v>
      </c>
      <c r="B16" s="53" t="n">
        <f aca="false">INDEX('13-Week Forecast'!$B$17:$N$17,$B$4)</f>
        <v>0</v>
      </c>
      <c r="C16" s="53" t="n">
        <f aca="false">INDEX(Actuals!$B$17:$N$17,$B$4)</f>
        <v>0</v>
      </c>
      <c r="D16" s="53" t="n">
        <f aca="false">C16-B16</f>
        <v>0</v>
      </c>
      <c r="E16" s="53" t="n">
        <f aca="false">D16*1</f>
        <v>0</v>
      </c>
      <c r="G16" s="53" t="n">
        <f aca="false">SUM('13-Week Forecast'!$B$17:INDEX('13-Week Forecast'!$B$17:$N$17,$B$4))</f>
        <v>0</v>
      </c>
      <c r="H16" s="53" t="n">
        <f aca="false">SUM(Actuals!$B$17:INDEX(Actuals!$B$17:$N$17,$B$4))</f>
        <v>0</v>
      </c>
      <c r="I16" s="53" t="n">
        <f aca="false">H16-G16</f>
        <v>0</v>
      </c>
      <c r="J16" s="53" t="n">
        <f aca="false">I16*1</f>
        <v>0</v>
      </c>
    </row>
    <row r="18" customFormat="false" ht="15" hidden="false" customHeight="false" outlineLevel="0" collapsed="false">
      <c r="A18" s="29" t="s">
        <v>182</v>
      </c>
      <c r="B18" s="18"/>
      <c r="C18" s="18"/>
      <c r="D18" s="18"/>
      <c r="E18" s="18"/>
      <c r="F18" s="18"/>
      <c r="G18" s="18"/>
      <c r="H18" s="18"/>
      <c r="I18" s="18"/>
      <c r="J18" s="18"/>
    </row>
    <row r="19" customFormat="false" ht="15" hidden="false" customHeight="false" outlineLevel="0" collapsed="false">
      <c r="A19" s="30" t="str">
        <f aca="false">'13-Week Forecast'!A20</f>
        <v>Payroll - net wages</v>
      </c>
      <c r="B19" s="47" t="n">
        <f aca="false">INDEX('13-Week Forecast'!$B$20:$N$20,$B$4)</f>
        <v>0</v>
      </c>
      <c r="C19" s="47" t="n">
        <f aca="false">INDEX(Actuals!$B$20:$N$20,$B$4)</f>
        <v>0</v>
      </c>
      <c r="D19" s="47" t="n">
        <f aca="false">C19-B19</f>
        <v>0</v>
      </c>
      <c r="E19" s="47" t="n">
        <f aca="false">D19*-1</f>
        <v>-0</v>
      </c>
      <c r="G19" s="47" t="n">
        <f aca="false">SUM('13-Week Forecast'!$B$20:INDEX('13-Week Forecast'!$B$20:$N$20,$B$4))</f>
        <v>0</v>
      </c>
      <c r="H19" s="47" t="n">
        <f aca="false">SUM(Actuals!$B$20:INDEX(Actuals!$B$20:$N$20,$B$4))</f>
        <v>0</v>
      </c>
      <c r="I19" s="47" t="n">
        <f aca="false">H19-G19</f>
        <v>0</v>
      </c>
      <c r="J19" s="47" t="n">
        <f aca="false">I19*-1</f>
        <v>-0</v>
      </c>
    </row>
    <row r="20" customFormat="false" ht="15" hidden="false" customHeight="false" outlineLevel="0" collapsed="false">
      <c r="A20" s="30" t="str">
        <f aca="false">'13-Week Forecast'!A21</f>
        <v>Payroll taxes &amp; withholdings</v>
      </c>
      <c r="B20" s="47" t="n">
        <f aca="false">INDEX('13-Week Forecast'!$B$21:$N$21,$B$4)</f>
        <v>0</v>
      </c>
      <c r="C20" s="47" t="n">
        <f aca="false">INDEX(Actuals!$B$21:$N$21,$B$4)</f>
        <v>0</v>
      </c>
      <c r="D20" s="47" t="n">
        <f aca="false">C20-B20</f>
        <v>0</v>
      </c>
      <c r="E20" s="47" t="n">
        <f aca="false">D20*-1</f>
        <v>-0</v>
      </c>
      <c r="G20" s="47" t="n">
        <f aca="false">SUM('13-Week Forecast'!$B$21:INDEX('13-Week Forecast'!$B$21:$N$21,$B$4))</f>
        <v>0</v>
      </c>
      <c r="H20" s="47" t="n">
        <f aca="false">SUM(Actuals!$B$21:INDEX(Actuals!$B$21:$N$21,$B$4))</f>
        <v>0</v>
      </c>
      <c r="I20" s="47" t="n">
        <f aca="false">H20-G20</f>
        <v>0</v>
      </c>
      <c r="J20" s="47" t="n">
        <f aca="false">I20*-1</f>
        <v>-0</v>
      </c>
    </row>
    <row r="21" customFormat="false" ht="15" hidden="false" customHeight="false" outlineLevel="0" collapsed="false">
      <c r="A21" s="30" t="str">
        <f aca="false">'13-Week Forecast'!A22</f>
        <v>Employee benefits</v>
      </c>
      <c r="B21" s="47" t="n">
        <f aca="false">INDEX('13-Week Forecast'!$B$22:$N$22,$B$4)</f>
        <v>0</v>
      </c>
      <c r="C21" s="47" t="n">
        <f aca="false">INDEX(Actuals!$B$22:$N$22,$B$4)</f>
        <v>0</v>
      </c>
      <c r="D21" s="47" t="n">
        <f aca="false">C21-B21</f>
        <v>0</v>
      </c>
      <c r="E21" s="47" t="n">
        <f aca="false">D21*-1</f>
        <v>-0</v>
      </c>
      <c r="G21" s="47" t="n">
        <f aca="false">SUM('13-Week Forecast'!$B$22:INDEX('13-Week Forecast'!$B$22:$N$22,$B$4))</f>
        <v>0</v>
      </c>
      <c r="H21" s="47" t="n">
        <f aca="false">SUM(Actuals!$B$22:INDEX(Actuals!$B$22:$N$22,$B$4))</f>
        <v>0</v>
      </c>
      <c r="I21" s="47" t="n">
        <f aca="false">H21-G21</f>
        <v>0</v>
      </c>
      <c r="J21" s="47" t="n">
        <f aca="false">I21*-1</f>
        <v>-0</v>
      </c>
    </row>
    <row r="22" customFormat="false" ht="15" hidden="false" customHeight="false" outlineLevel="0" collapsed="false">
      <c r="A22" s="30" t="str">
        <f aca="false">'13-Week Forecast'!A23</f>
        <v>Contractors &amp; subcontractors</v>
      </c>
      <c r="B22" s="47" t="n">
        <f aca="false">INDEX('13-Week Forecast'!$B$23:$N$23,$B$4)</f>
        <v>0</v>
      </c>
      <c r="C22" s="47" t="n">
        <f aca="false">INDEX(Actuals!$B$23:$N$23,$B$4)</f>
        <v>0</v>
      </c>
      <c r="D22" s="47" t="n">
        <f aca="false">C22-B22</f>
        <v>0</v>
      </c>
      <c r="E22" s="47" t="n">
        <f aca="false">D22*-1</f>
        <v>-0</v>
      </c>
      <c r="G22" s="47" t="n">
        <f aca="false">SUM('13-Week Forecast'!$B$23:INDEX('13-Week Forecast'!$B$23:$N$23,$B$4))</f>
        <v>0</v>
      </c>
      <c r="H22" s="47" t="n">
        <f aca="false">SUM(Actuals!$B$23:INDEX(Actuals!$B$23:$N$23,$B$4))</f>
        <v>0</v>
      </c>
      <c r="I22" s="47" t="n">
        <f aca="false">H22-G22</f>
        <v>0</v>
      </c>
      <c r="J22" s="47" t="n">
        <f aca="false">I22*-1</f>
        <v>-0</v>
      </c>
    </row>
    <row r="23" customFormat="false" ht="15" hidden="false" customHeight="false" outlineLevel="0" collapsed="false">
      <c r="A23" s="30" t="str">
        <f aca="false">'13-Week Forecast'!A24</f>
        <v>Inventory, materials &amp; cost of goods</v>
      </c>
      <c r="B23" s="47" t="n">
        <f aca="false">INDEX('13-Week Forecast'!$B$24:$N$24,$B$4)</f>
        <v>0</v>
      </c>
      <c r="C23" s="47" t="n">
        <f aca="false">INDEX(Actuals!$B$24:$N$24,$B$4)</f>
        <v>0</v>
      </c>
      <c r="D23" s="47" t="n">
        <f aca="false">C23-B23</f>
        <v>0</v>
      </c>
      <c r="E23" s="47" t="n">
        <f aca="false">D23*-1</f>
        <v>-0</v>
      </c>
      <c r="G23" s="47" t="n">
        <f aca="false">SUM('13-Week Forecast'!$B$24:INDEX('13-Week Forecast'!$B$24:$N$24,$B$4))</f>
        <v>0</v>
      </c>
      <c r="H23" s="47" t="n">
        <f aca="false">SUM(Actuals!$B$24:INDEX(Actuals!$B$24:$N$24,$B$4))</f>
        <v>0</v>
      </c>
      <c r="I23" s="47" t="n">
        <f aca="false">H23-G23</f>
        <v>0</v>
      </c>
      <c r="J23" s="47" t="n">
        <f aca="false">I23*-1</f>
        <v>-0</v>
      </c>
    </row>
    <row r="24" customFormat="false" ht="15" hidden="false" customHeight="false" outlineLevel="0" collapsed="false">
      <c r="A24" s="30" t="str">
        <f aca="false">'13-Week Forecast'!A25</f>
        <v>Rent &amp; occupancy</v>
      </c>
      <c r="B24" s="47" t="n">
        <f aca="false">INDEX('13-Week Forecast'!$B$25:$N$25,$B$4)</f>
        <v>0</v>
      </c>
      <c r="C24" s="47" t="n">
        <f aca="false">INDEX(Actuals!$B$25:$N$25,$B$4)</f>
        <v>0</v>
      </c>
      <c r="D24" s="47" t="n">
        <f aca="false">C24-B24</f>
        <v>0</v>
      </c>
      <c r="E24" s="47" t="n">
        <f aca="false">D24*-1</f>
        <v>-0</v>
      </c>
      <c r="G24" s="47" t="n">
        <f aca="false">SUM('13-Week Forecast'!$B$25:INDEX('13-Week Forecast'!$B$25:$N$25,$B$4))</f>
        <v>0</v>
      </c>
      <c r="H24" s="47" t="n">
        <f aca="false">SUM(Actuals!$B$25:INDEX(Actuals!$B$25:$N$25,$B$4))</f>
        <v>0</v>
      </c>
      <c r="I24" s="47" t="n">
        <f aca="false">H24-G24</f>
        <v>0</v>
      </c>
      <c r="J24" s="47" t="n">
        <f aca="false">I24*-1</f>
        <v>-0</v>
      </c>
    </row>
    <row r="25" customFormat="false" ht="15" hidden="false" customHeight="false" outlineLevel="0" collapsed="false">
      <c r="A25" s="30" t="str">
        <f aca="false">'13-Week Forecast'!A26</f>
        <v>Utilities &amp; telecom</v>
      </c>
      <c r="B25" s="47" t="n">
        <f aca="false">INDEX('13-Week Forecast'!$B$26:$N$26,$B$4)</f>
        <v>0</v>
      </c>
      <c r="C25" s="47" t="n">
        <f aca="false">INDEX(Actuals!$B$26:$N$26,$B$4)</f>
        <v>0</v>
      </c>
      <c r="D25" s="47" t="n">
        <f aca="false">C25-B25</f>
        <v>0</v>
      </c>
      <c r="E25" s="47" t="n">
        <f aca="false">D25*-1</f>
        <v>-0</v>
      </c>
      <c r="G25" s="47" t="n">
        <f aca="false">SUM('13-Week Forecast'!$B$26:INDEX('13-Week Forecast'!$B$26:$N$26,$B$4))</f>
        <v>0</v>
      </c>
      <c r="H25" s="47" t="n">
        <f aca="false">SUM(Actuals!$B$26:INDEX(Actuals!$B$26:$N$26,$B$4))</f>
        <v>0</v>
      </c>
      <c r="I25" s="47" t="n">
        <f aca="false">H25-G25</f>
        <v>0</v>
      </c>
      <c r="J25" s="47" t="n">
        <f aca="false">I25*-1</f>
        <v>-0</v>
      </c>
    </row>
    <row r="26" customFormat="false" ht="15" hidden="false" customHeight="false" outlineLevel="0" collapsed="false">
      <c r="A26" s="30" t="str">
        <f aca="false">'13-Week Forecast'!A27</f>
        <v>Insurance</v>
      </c>
      <c r="B26" s="47" t="n">
        <f aca="false">INDEX('13-Week Forecast'!$B$27:$N$27,$B$4)</f>
        <v>0</v>
      </c>
      <c r="C26" s="47" t="n">
        <f aca="false">INDEX(Actuals!$B$27:$N$27,$B$4)</f>
        <v>0</v>
      </c>
      <c r="D26" s="47" t="n">
        <f aca="false">C26-B26</f>
        <v>0</v>
      </c>
      <c r="E26" s="47" t="n">
        <f aca="false">D26*-1</f>
        <v>-0</v>
      </c>
      <c r="G26" s="47" t="n">
        <f aca="false">SUM('13-Week Forecast'!$B$27:INDEX('13-Week Forecast'!$B$27:$N$27,$B$4))</f>
        <v>0</v>
      </c>
      <c r="H26" s="47" t="n">
        <f aca="false">SUM(Actuals!$B$27:INDEX(Actuals!$B$27:$N$27,$B$4))</f>
        <v>0</v>
      </c>
      <c r="I26" s="47" t="n">
        <f aca="false">H26-G26</f>
        <v>0</v>
      </c>
      <c r="J26" s="47" t="n">
        <f aca="false">I26*-1</f>
        <v>-0</v>
      </c>
    </row>
    <row r="27" customFormat="false" ht="15" hidden="false" customHeight="false" outlineLevel="0" collapsed="false">
      <c r="A27" s="30" t="str">
        <f aca="false">'13-Week Forecast'!A28</f>
        <v>Marketing &amp; advertising</v>
      </c>
      <c r="B27" s="47" t="n">
        <f aca="false">INDEX('13-Week Forecast'!$B$28:$N$28,$B$4)</f>
        <v>0</v>
      </c>
      <c r="C27" s="47" t="n">
        <f aca="false">INDEX(Actuals!$B$28:$N$28,$B$4)</f>
        <v>0</v>
      </c>
      <c r="D27" s="47" t="n">
        <f aca="false">C27-B27</f>
        <v>0</v>
      </c>
      <c r="E27" s="47" t="n">
        <f aca="false">D27*-1</f>
        <v>-0</v>
      </c>
      <c r="G27" s="47" t="n">
        <f aca="false">SUM('13-Week Forecast'!$B$28:INDEX('13-Week Forecast'!$B$28:$N$28,$B$4))</f>
        <v>0</v>
      </c>
      <c r="H27" s="47" t="n">
        <f aca="false">SUM(Actuals!$B$28:INDEX(Actuals!$B$28:$N$28,$B$4))</f>
        <v>0</v>
      </c>
      <c r="I27" s="47" t="n">
        <f aca="false">H27-G27</f>
        <v>0</v>
      </c>
      <c r="J27" s="47" t="n">
        <f aca="false">I27*-1</f>
        <v>-0</v>
      </c>
    </row>
    <row r="28" customFormat="false" ht="15" hidden="false" customHeight="false" outlineLevel="0" collapsed="false">
      <c r="A28" s="30" t="str">
        <f aca="false">'13-Week Forecast'!A29</f>
        <v>Software, technology &amp; subscriptions</v>
      </c>
      <c r="B28" s="47" t="n">
        <f aca="false">INDEX('13-Week Forecast'!$B$29:$N$29,$B$4)</f>
        <v>0</v>
      </c>
      <c r="C28" s="47" t="n">
        <f aca="false">INDEX(Actuals!$B$29:$N$29,$B$4)</f>
        <v>0</v>
      </c>
      <c r="D28" s="47" t="n">
        <f aca="false">C28-B28</f>
        <v>0</v>
      </c>
      <c r="E28" s="47" t="n">
        <f aca="false">D28*-1</f>
        <v>-0</v>
      </c>
      <c r="G28" s="47" t="n">
        <f aca="false">SUM('13-Week Forecast'!$B$29:INDEX('13-Week Forecast'!$B$29:$N$29,$B$4))</f>
        <v>0</v>
      </c>
      <c r="H28" s="47" t="n">
        <f aca="false">SUM(Actuals!$B$29:INDEX(Actuals!$B$29:$N$29,$B$4))</f>
        <v>0</v>
      </c>
      <c r="I28" s="47" t="n">
        <f aca="false">H28-G28</f>
        <v>0</v>
      </c>
      <c r="J28" s="47" t="n">
        <f aca="false">I28*-1</f>
        <v>-0</v>
      </c>
    </row>
    <row r="29" customFormat="false" ht="15" hidden="false" customHeight="false" outlineLevel="0" collapsed="false">
      <c r="A29" s="30" t="str">
        <f aca="false">'13-Week Forecast'!A30</f>
        <v>Professional fees</v>
      </c>
      <c r="B29" s="47" t="n">
        <f aca="false">INDEX('13-Week Forecast'!$B$30:$N$30,$B$4)</f>
        <v>0</v>
      </c>
      <c r="C29" s="47" t="n">
        <f aca="false">INDEX(Actuals!$B$30:$N$30,$B$4)</f>
        <v>0</v>
      </c>
      <c r="D29" s="47" t="n">
        <f aca="false">C29-B29</f>
        <v>0</v>
      </c>
      <c r="E29" s="47" t="n">
        <f aca="false">D29*-1</f>
        <v>-0</v>
      </c>
      <c r="G29" s="47" t="n">
        <f aca="false">SUM('13-Week Forecast'!$B$30:INDEX('13-Week Forecast'!$B$30:$N$30,$B$4))</f>
        <v>0</v>
      </c>
      <c r="H29" s="47" t="n">
        <f aca="false">SUM(Actuals!$B$30:INDEX(Actuals!$B$30:$N$30,$B$4))</f>
        <v>0</v>
      </c>
      <c r="I29" s="47" t="n">
        <f aca="false">H29-G29</f>
        <v>0</v>
      </c>
      <c r="J29" s="47" t="n">
        <f aca="false">I29*-1</f>
        <v>-0</v>
      </c>
    </row>
    <row r="30" customFormat="false" ht="15" hidden="false" customHeight="false" outlineLevel="0" collapsed="false">
      <c r="A30" s="30" t="str">
        <f aca="false">'13-Week Forecast'!A31</f>
        <v>Vehicles, fuel &amp; travel</v>
      </c>
      <c r="B30" s="47" t="n">
        <f aca="false">INDEX('13-Week Forecast'!$B$31:$N$31,$B$4)</f>
        <v>0</v>
      </c>
      <c r="C30" s="47" t="n">
        <f aca="false">INDEX(Actuals!$B$31:$N$31,$B$4)</f>
        <v>0</v>
      </c>
      <c r="D30" s="47" t="n">
        <f aca="false">C30-B30</f>
        <v>0</v>
      </c>
      <c r="E30" s="47" t="n">
        <f aca="false">D30*-1</f>
        <v>-0</v>
      </c>
      <c r="G30" s="47" t="n">
        <f aca="false">SUM('13-Week Forecast'!$B$31:INDEX('13-Week Forecast'!$B$31:$N$31,$B$4))</f>
        <v>0</v>
      </c>
      <c r="H30" s="47" t="n">
        <f aca="false">SUM(Actuals!$B$31:INDEX(Actuals!$B$31:$N$31,$B$4))</f>
        <v>0</v>
      </c>
      <c r="I30" s="47" t="n">
        <f aca="false">H30-G30</f>
        <v>0</v>
      </c>
      <c r="J30" s="47" t="n">
        <f aca="false">I30*-1</f>
        <v>-0</v>
      </c>
    </row>
    <row r="31" customFormat="false" ht="15" hidden="false" customHeight="false" outlineLevel="0" collapsed="false">
      <c r="A31" s="30" t="str">
        <f aca="false">'13-Week Forecast'!A32</f>
        <v>Sales &amp; use tax remittances</v>
      </c>
      <c r="B31" s="47" t="n">
        <f aca="false">INDEX('13-Week Forecast'!$B$32:$N$32,$B$4)</f>
        <v>0</v>
      </c>
      <c r="C31" s="47" t="n">
        <f aca="false">INDEX(Actuals!$B$32:$N$32,$B$4)</f>
        <v>0</v>
      </c>
      <c r="D31" s="47" t="n">
        <f aca="false">C31-B31</f>
        <v>0</v>
      </c>
      <c r="E31" s="47" t="n">
        <f aca="false">D31*-1</f>
        <v>-0</v>
      </c>
      <c r="G31" s="47" t="n">
        <f aca="false">SUM('13-Week Forecast'!$B$32:INDEX('13-Week Forecast'!$B$32:$N$32,$B$4))</f>
        <v>0</v>
      </c>
      <c r="H31" s="47" t="n">
        <f aca="false">SUM(Actuals!$B$32:INDEX(Actuals!$B$32:$N$32,$B$4))</f>
        <v>0</v>
      </c>
      <c r="I31" s="47" t="n">
        <f aca="false">H31-G31</f>
        <v>0</v>
      </c>
      <c r="J31" s="47" t="n">
        <f aca="false">I31*-1</f>
        <v>-0</v>
      </c>
    </row>
    <row r="32" customFormat="false" ht="15" hidden="false" customHeight="false" outlineLevel="0" collapsed="false">
      <c r="A32" s="30" t="str">
        <f aca="false">'13-Week Forecast'!A33</f>
        <v>Other operating expenses</v>
      </c>
      <c r="B32" s="47" t="n">
        <f aca="false">INDEX('13-Week Forecast'!$B$33:$N$33,$B$4)</f>
        <v>0</v>
      </c>
      <c r="C32" s="47" t="n">
        <f aca="false">INDEX(Actuals!$B$33:$N$33,$B$4)</f>
        <v>0</v>
      </c>
      <c r="D32" s="47" t="n">
        <f aca="false">C32-B32</f>
        <v>0</v>
      </c>
      <c r="E32" s="47" t="n">
        <f aca="false">D32*-1</f>
        <v>-0</v>
      </c>
      <c r="G32" s="47" t="n">
        <f aca="false">SUM('13-Week Forecast'!$B$33:INDEX('13-Week Forecast'!$B$33:$N$33,$B$4))</f>
        <v>0</v>
      </c>
      <c r="H32" s="47" t="n">
        <f aca="false">SUM(Actuals!$B$33:INDEX(Actuals!$B$33:$N$33,$B$4))</f>
        <v>0</v>
      </c>
      <c r="I32" s="47" t="n">
        <f aca="false">H32-G32</f>
        <v>0</v>
      </c>
      <c r="J32" s="47" t="n">
        <f aca="false">I32*-1</f>
        <v>-0</v>
      </c>
    </row>
    <row r="33" customFormat="false" ht="15" hidden="false" customHeight="false" outlineLevel="0" collapsed="false">
      <c r="A33" s="52" t="s">
        <v>183</v>
      </c>
      <c r="B33" s="53" t="n">
        <f aca="false">INDEX('13-Week Forecast'!$B$34:$N$34,$B$4)</f>
        <v>0</v>
      </c>
      <c r="C33" s="53" t="n">
        <f aca="false">INDEX(Actuals!$B$34:$N$34,$B$4)</f>
        <v>0</v>
      </c>
      <c r="D33" s="53" t="n">
        <f aca="false">C33-B33</f>
        <v>0</v>
      </c>
      <c r="E33" s="53" t="n">
        <f aca="false">D33*-1</f>
        <v>-0</v>
      </c>
      <c r="G33" s="53" t="n">
        <f aca="false">SUM('13-Week Forecast'!$B$34:INDEX('13-Week Forecast'!$B$34:$N$34,$B$4))</f>
        <v>0</v>
      </c>
      <c r="H33" s="53" t="n">
        <f aca="false">SUM(Actuals!$B$34:INDEX(Actuals!$B$34:$N$34,$B$4))</f>
        <v>0</v>
      </c>
      <c r="I33" s="53" t="n">
        <f aca="false">H33-G33</f>
        <v>0</v>
      </c>
      <c r="J33" s="53" t="n">
        <f aca="false">I33*-1</f>
        <v>-0</v>
      </c>
    </row>
    <row r="35" customFormat="false" ht="15" hidden="false" customHeight="false" outlineLevel="0" collapsed="false">
      <c r="A35" s="51" t="s">
        <v>184</v>
      </c>
      <c r="B35" s="27" t="n">
        <f aca="false">INDEX('13-Week Forecast'!$B$36:$N$36,$B$4)</f>
        <v>0</v>
      </c>
      <c r="C35" s="27" t="n">
        <f aca="false">INDEX(Actuals!$B$36:$N$36,$B$4)</f>
        <v>0</v>
      </c>
      <c r="D35" s="27" t="n">
        <f aca="false">C35-B35</f>
        <v>0</v>
      </c>
      <c r="E35" s="27" t="n">
        <f aca="false">D35*1</f>
        <v>0</v>
      </c>
      <c r="G35" s="27" t="n">
        <f aca="false">SUM('13-Week Forecast'!$B$36:INDEX('13-Week Forecast'!$B$36:$N$36,$B$4))</f>
        <v>0</v>
      </c>
      <c r="H35" s="27" t="n">
        <f aca="false">SUM(Actuals!$B$36:INDEX(Actuals!$B$36:$N$36,$B$4))</f>
        <v>0</v>
      </c>
      <c r="I35" s="27" t="n">
        <f aca="false">H35-G35</f>
        <v>0</v>
      </c>
      <c r="J35" s="27" t="n">
        <f aca="false">I35*1</f>
        <v>0</v>
      </c>
    </row>
    <row r="37" customFormat="false" ht="15" hidden="false" customHeight="false" outlineLevel="0" collapsed="false">
      <c r="A37" s="29" t="s">
        <v>185</v>
      </c>
      <c r="B37" s="18"/>
      <c r="C37" s="18"/>
      <c r="D37" s="18"/>
      <c r="E37" s="18"/>
      <c r="F37" s="18"/>
      <c r="G37" s="18"/>
      <c r="H37" s="18"/>
      <c r="I37" s="18"/>
      <c r="J37" s="18"/>
    </row>
    <row r="38" customFormat="false" ht="15" hidden="false" customHeight="false" outlineLevel="0" collapsed="false">
      <c r="A38" s="30" t="str">
        <f aca="false">'13-Week Forecast'!A40</f>
        <v>Loan proceeds (term loans, not line of credit)</v>
      </c>
      <c r="B38" s="47" t="n">
        <f aca="false">INDEX('13-Week Forecast'!$B$40:$N$40,$B$4)</f>
        <v>0</v>
      </c>
      <c r="C38" s="47" t="n">
        <f aca="false">INDEX(Actuals!$B$40:$N$40,$B$4)</f>
        <v>0</v>
      </c>
      <c r="D38" s="47" t="n">
        <f aca="false">C38-B38</f>
        <v>0</v>
      </c>
      <c r="E38" s="47" t="n">
        <f aca="false">D38*1</f>
        <v>0</v>
      </c>
      <c r="G38" s="47" t="n">
        <f aca="false">SUM('13-Week Forecast'!$B$40:INDEX('13-Week Forecast'!$B$40:$N$40,$B$4))</f>
        <v>0</v>
      </c>
      <c r="H38" s="47" t="n">
        <f aca="false">SUM(Actuals!$B$40:INDEX(Actuals!$B$40:$N$40,$B$4))</f>
        <v>0</v>
      </c>
      <c r="I38" s="47" t="n">
        <f aca="false">H38-G38</f>
        <v>0</v>
      </c>
      <c r="J38" s="47" t="n">
        <f aca="false">I38*1</f>
        <v>0</v>
      </c>
    </row>
    <row r="39" customFormat="false" ht="15" hidden="false" customHeight="false" outlineLevel="0" collapsed="false">
      <c r="A39" s="30" t="str">
        <f aca="false">'13-Week Forecast'!A41</f>
        <v>Owner capital contributions</v>
      </c>
      <c r="B39" s="47" t="n">
        <f aca="false">INDEX('13-Week Forecast'!$B$41:$N$41,$B$4)</f>
        <v>0</v>
      </c>
      <c r="C39" s="47" t="n">
        <f aca="false">INDEX(Actuals!$B$41:$N$41,$B$4)</f>
        <v>0</v>
      </c>
      <c r="D39" s="47" t="n">
        <f aca="false">C39-B39</f>
        <v>0</v>
      </c>
      <c r="E39" s="47" t="n">
        <f aca="false">D39*1</f>
        <v>0</v>
      </c>
      <c r="G39" s="47" t="n">
        <f aca="false">SUM('13-Week Forecast'!$B$41:INDEX('13-Week Forecast'!$B$41:$N$41,$B$4))</f>
        <v>0</v>
      </c>
      <c r="H39" s="47" t="n">
        <f aca="false">SUM(Actuals!$B$41:INDEX(Actuals!$B$41:$N$41,$B$4))</f>
        <v>0</v>
      </c>
      <c r="I39" s="47" t="n">
        <f aca="false">H39-G39</f>
        <v>0</v>
      </c>
      <c r="J39" s="47" t="n">
        <f aca="false">I39*1</f>
        <v>0</v>
      </c>
    </row>
    <row r="40" customFormat="false" ht="15" hidden="false" customHeight="false" outlineLevel="0" collapsed="false">
      <c r="A40" s="30" t="str">
        <f aca="false">'13-Week Forecast'!A42</f>
        <v>Asset sales &amp; other non-operating inflows</v>
      </c>
      <c r="B40" s="47" t="n">
        <f aca="false">INDEX('13-Week Forecast'!$B$42:$N$42,$B$4)</f>
        <v>0</v>
      </c>
      <c r="C40" s="47" t="n">
        <f aca="false">INDEX(Actuals!$B$42:$N$42,$B$4)</f>
        <v>0</v>
      </c>
      <c r="D40" s="47" t="n">
        <f aca="false">C40-B40</f>
        <v>0</v>
      </c>
      <c r="E40" s="47" t="n">
        <f aca="false">D40*1</f>
        <v>0</v>
      </c>
      <c r="G40" s="47" t="n">
        <f aca="false">SUM('13-Week Forecast'!$B$42:INDEX('13-Week Forecast'!$B$42:$N$42,$B$4))</f>
        <v>0</v>
      </c>
      <c r="H40" s="47" t="n">
        <f aca="false">SUM(Actuals!$B$42:INDEX(Actuals!$B$42:$N$42,$B$4))</f>
        <v>0</v>
      </c>
      <c r="I40" s="47" t="n">
        <f aca="false">H40-G40</f>
        <v>0</v>
      </c>
      <c r="J40" s="47" t="n">
        <f aca="false">I40*1</f>
        <v>0</v>
      </c>
    </row>
    <row r="41" customFormat="false" ht="15" hidden="false" customHeight="false" outlineLevel="0" collapsed="false">
      <c r="A41" s="30" t="str">
        <f aca="false">'13-Week Forecast'!A44</f>
        <v>Loan payments (principal &amp; interest)</v>
      </c>
      <c r="B41" s="47" t="n">
        <f aca="false">INDEX('13-Week Forecast'!$B$44:$N$44,$B$4)</f>
        <v>0</v>
      </c>
      <c r="C41" s="47" t="n">
        <f aca="false">INDEX(Actuals!$B$44:$N$44,$B$4)</f>
        <v>0</v>
      </c>
      <c r="D41" s="47" t="n">
        <f aca="false">C41-B41</f>
        <v>0</v>
      </c>
      <c r="E41" s="47" t="n">
        <f aca="false">D41*-1</f>
        <v>-0</v>
      </c>
      <c r="G41" s="47" t="n">
        <f aca="false">SUM('13-Week Forecast'!$B$44:INDEX('13-Week Forecast'!$B$44:$N$44,$B$4))</f>
        <v>0</v>
      </c>
      <c r="H41" s="47" t="n">
        <f aca="false">SUM(Actuals!$B$44:INDEX(Actuals!$B$44:$N$44,$B$4))</f>
        <v>0</v>
      </c>
      <c r="I41" s="47" t="n">
        <f aca="false">H41-G41</f>
        <v>0</v>
      </c>
      <c r="J41" s="47" t="n">
        <f aca="false">I41*-1</f>
        <v>-0</v>
      </c>
    </row>
    <row r="42" customFormat="false" ht="15" hidden="false" customHeight="false" outlineLevel="0" collapsed="false">
      <c r="A42" s="30" t="str">
        <f aca="false">'13-Week Forecast'!A45</f>
        <v>Equipment &amp; vehicle financing / leases</v>
      </c>
      <c r="B42" s="47" t="n">
        <f aca="false">INDEX('13-Week Forecast'!$B$45:$N$45,$B$4)</f>
        <v>0</v>
      </c>
      <c r="C42" s="47" t="n">
        <f aca="false">INDEX(Actuals!$B$45:$N$45,$B$4)</f>
        <v>0</v>
      </c>
      <c r="D42" s="47" t="n">
        <f aca="false">C42-B42</f>
        <v>0</v>
      </c>
      <c r="E42" s="47" t="n">
        <f aca="false">D42*-1</f>
        <v>-0</v>
      </c>
      <c r="G42" s="47" t="n">
        <f aca="false">SUM('13-Week Forecast'!$B$45:INDEX('13-Week Forecast'!$B$45:$N$45,$B$4))</f>
        <v>0</v>
      </c>
      <c r="H42" s="47" t="n">
        <f aca="false">SUM(Actuals!$B$45:INDEX(Actuals!$B$45:$N$45,$B$4))</f>
        <v>0</v>
      </c>
      <c r="I42" s="47" t="n">
        <f aca="false">H42-G42</f>
        <v>0</v>
      </c>
      <c r="J42" s="47" t="n">
        <f aca="false">I42*-1</f>
        <v>-0</v>
      </c>
    </row>
    <row r="43" customFormat="false" ht="15" hidden="false" customHeight="false" outlineLevel="0" collapsed="false">
      <c r="A43" s="30" t="str">
        <f aca="false">'13-Week Forecast'!A46</f>
        <v>Capital expenditures (equipment, buildouts)</v>
      </c>
      <c r="B43" s="47" t="n">
        <f aca="false">INDEX('13-Week Forecast'!$B$46:$N$46,$B$4)</f>
        <v>0</v>
      </c>
      <c r="C43" s="47" t="n">
        <f aca="false">INDEX(Actuals!$B$46:$N$46,$B$4)</f>
        <v>0</v>
      </c>
      <c r="D43" s="47" t="n">
        <f aca="false">C43-B43</f>
        <v>0</v>
      </c>
      <c r="E43" s="47" t="n">
        <f aca="false">D43*-1</f>
        <v>-0</v>
      </c>
      <c r="G43" s="47" t="n">
        <f aca="false">SUM('13-Week Forecast'!$B$46:INDEX('13-Week Forecast'!$B$46:$N$46,$B$4))</f>
        <v>0</v>
      </c>
      <c r="H43" s="47" t="n">
        <f aca="false">SUM(Actuals!$B$46:INDEX(Actuals!$B$46:$N$46,$B$4))</f>
        <v>0</v>
      </c>
      <c r="I43" s="47" t="n">
        <f aca="false">H43-G43</f>
        <v>0</v>
      </c>
      <c r="J43" s="47" t="n">
        <f aca="false">I43*-1</f>
        <v>-0</v>
      </c>
    </row>
    <row r="44" customFormat="false" ht="15" hidden="false" customHeight="false" outlineLevel="0" collapsed="false">
      <c r="A44" s="30" t="str">
        <f aca="false">'13-Week Forecast'!A47</f>
        <v>Owner draws / distributions</v>
      </c>
      <c r="B44" s="47" t="n">
        <f aca="false">INDEX('13-Week Forecast'!$B$47:$N$47,$B$4)</f>
        <v>0</v>
      </c>
      <c r="C44" s="47" t="n">
        <f aca="false">INDEX(Actuals!$B$47:$N$47,$B$4)</f>
        <v>0</v>
      </c>
      <c r="D44" s="47" t="n">
        <f aca="false">C44-B44</f>
        <v>0</v>
      </c>
      <c r="E44" s="47" t="n">
        <f aca="false">D44*-1</f>
        <v>-0</v>
      </c>
      <c r="G44" s="47" t="n">
        <f aca="false">SUM('13-Week Forecast'!$B$47:INDEX('13-Week Forecast'!$B$47:$N$47,$B$4))</f>
        <v>0</v>
      </c>
      <c r="H44" s="47" t="n">
        <f aca="false">SUM(Actuals!$B$47:INDEX(Actuals!$B$47:$N$47,$B$4))</f>
        <v>0</v>
      </c>
      <c r="I44" s="47" t="n">
        <f aca="false">H44-G44</f>
        <v>0</v>
      </c>
      <c r="J44" s="47" t="n">
        <f aca="false">I44*-1</f>
        <v>-0</v>
      </c>
    </row>
    <row r="45" customFormat="false" ht="15" hidden="false" customHeight="false" outlineLevel="0" collapsed="false">
      <c r="A45" s="30" t="str">
        <f aca="false">'13-Week Forecast'!A48</f>
        <v>Income tax payments</v>
      </c>
      <c r="B45" s="47" t="n">
        <f aca="false">INDEX('13-Week Forecast'!$B$48:$N$48,$B$4)</f>
        <v>0</v>
      </c>
      <c r="C45" s="47" t="n">
        <f aca="false">INDEX(Actuals!$B$48:$N$48,$B$4)</f>
        <v>0</v>
      </c>
      <c r="D45" s="47" t="n">
        <f aca="false">C45-B45</f>
        <v>0</v>
      </c>
      <c r="E45" s="47" t="n">
        <f aca="false">D45*-1</f>
        <v>-0</v>
      </c>
      <c r="G45" s="47" t="n">
        <f aca="false">SUM('13-Week Forecast'!$B$48:INDEX('13-Week Forecast'!$B$48:$N$48,$B$4))</f>
        <v>0</v>
      </c>
      <c r="H45" s="47" t="n">
        <f aca="false">SUM(Actuals!$B$48:INDEX(Actuals!$B$48:$N$48,$B$4))</f>
        <v>0</v>
      </c>
      <c r="I45" s="47" t="n">
        <f aca="false">H45-G45</f>
        <v>0</v>
      </c>
      <c r="J45" s="47" t="n">
        <f aca="false">I45*-1</f>
        <v>-0</v>
      </c>
    </row>
    <row r="46" customFormat="false" ht="15" hidden="false" customHeight="false" outlineLevel="0" collapsed="false">
      <c r="A46" s="30" t="str">
        <f aca="false">'13-Week Forecast'!A49</f>
        <v>Other non-operating payments</v>
      </c>
      <c r="B46" s="47" t="n">
        <f aca="false">INDEX('13-Week Forecast'!$B$49:$N$49,$B$4)</f>
        <v>0</v>
      </c>
      <c r="C46" s="47" t="n">
        <f aca="false">INDEX(Actuals!$B$49:$N$49,$B$4)</f>
        <v>0</v>
      </c>
      <c r="D46" s="47" t="n">
        <f aca="false">C46-B46</f>
        <v>0</v>
      </c>
      <c r="E46" s="47" t="n">
        <f aca="false">D46*-1</f>
        <v>-0</v>
      </c>
      <c r="G46" s="47" t="n">
        <f aca="false">SUM('13-Week Forecast'!$B$49:INDEX('13-Week Forecast'!$B$49:$N$49,$B$4))</f>
        <v>0</v>
      </c>
      <c r="H46" s="47" t="n">
        <f aca="false">SUM(Actuals!$B$49:INDEX(Actuals!$B$49:$N$49,$B$4))</f>
        <v>0</v>
      </c>
      <c r="I46" s="47" t="n">
        <f aca="false">H46-G46</f>
        <v>0</v>
      </c>
      <c r="J46" s="47" t="n">
        <f aca="false">I46*-1</f>
        <v>-0</v>
      </c>
    </row>
    <row r="47" customFormat="false" ht="15" hidden="false" customHeight="false" outlineLevel="0" collapsed="false">
      <c r="A47" s="52" t="s">
        <v>188</v>
      </c>
      <c r="B47" s="53" t="n">
        <f aca="false">INDEX('13-Week Forecast'!$B$50:$N$50,$B$4)</f>
        <v>0</v>
      </c>
      <c r="C47" s="53" t="n">
        <f aca="false">INDEX(Actuals!$B$50:$N$50,$B$4)</f>
        <v>0</v>
      </c>
      <c r="D47" s="53" t="n">
        <f aca="false">C47-B47</f>
        <v>0</v>
      </c>
      <c r="E47" s="53" t="n">
        <f aca="false">D47*1</f>
        <v>0</v>
      </c>
      <c r="G47" s="53" t="n">
        <f aca="false">SUM('13-Week Forecast'!$B$50:INDEX('13-Week Forecast'!$B$50:$N$50,$B$4))</f>
        <v>0</v>
      </c>
      <c r="H47" s="53" t="n">
        <f aca="false">SUM(Actuals!$B$50:INDEX(Actuals!$B$50:$N$50,$B$4))</f>
        <v>0</v>
      </c>
      <c r="I47" s="53" t="n">
        <f aca="false">H47-G47</f>
        <v>0</v>
      </c>
      <c r="J47" s="53" t="n">
        <f aca="false">I47*1</f>
        <v>0</v>
      </c>
    </row>
    <row r="49" customFormat="false" ht="15" hidden="false" customHeight="false" outlineLevel="0" collapsed="false">
      <c r="A49" s="54" t="s">
        <v>211</v>
      </c>
      <c r="B49" s="47" t="n">
        <f aca="false">INDEX('13-Week Forecast'!$B$55:$N$55,$B$4)</f>
        <v>0</v>
      </c>
      <c r="C49" s="47" t="n">
        <f aca="false">INDEX(Actuals!$B$55:$N$55,$B$4)</f>
        <v>0</v>
      </c>
      <c r="D49" s="47" t="n">
        <f aca="false">C49-B49</f>
        <v>0</v>
      </c>
      <c r="E49" s="47" t="n">
        <f aca="false">D49*1</f>
        <v>0</v>
      </c>
      <c r="G49" s="47" t="n">
        <f aca="false">SUM('13-Week Forecast'!$B$55:INDEX('13-Week Forecast'!$B$55:$N$55,$B$4))</f>
        <v>0</v>
      </c>
      <c r="H49" s="47" t="n">
        <f aca="false">SUM(Actuals!$B$55:INDEX(Actuals!$B$55:$N$55,$B$4))</f>
        <v>0</v>
      </c>
      <c r="I49" s="47" t="n">
        <f aca="false">H49-G49</f>
        <v>0</v>
      </c>
      <c r="J49" s="47" t="n">
        <f aca="false">I49*1</f>
        <v>0</v>
      </c>
    </row>
    <row r="50" customFormat="false" ht="15" hidden="false" customHeight="false" outlineLevel="0" collapsed="false">
      <c r="A50" s="54" t="s">
        <v>192</v>
      </c>
      <c r="B50" s="47" t="n">
        <f aca="false">INDEX('13-Week Forecast'!$B$56:$N$56,$B$4)</f>
        <v>0</v>
      </c>
      <c r="C50" s="47" t="n">
        <f aca="false">INDEX(Actuals!$B$56:$N$56,$B$4)</f>
        <v>0</v>
      </c>
      <c r="D50" s="47" t="n">
        <f aca="false">C50-B50</f>
        <v>0</v>
      </c>
      <c r="E50" s="47" t="n">
        <f aca="false">D50*-1</f>
        <v>-0</v>
      </c>
      <c r="G50" s="47" t="n">
        <f aca="false">SUM('13-Week Forecast'!$B$56:INDEX('13-Week Forecast'!$B$56:$N$56,$B$4))</f>
        <v>0</v>
      </c>
      <c r="H50" s="47" t="n">
        <f aca="false">SUM(Actuals!$B$56:INDEX(Actuals!$B$56:$N$56,$B$4))</f>
        <v>0</v>
      </c>
      <c r="I50" s="47" t="n">
        <f aca="false">H50-G50</f>
        <v>0</v>
      </c>
      <c r="J50" s="47" t="n">
        <f aca="false">I50*-1</f>
        <v>-0</v>
      </c>
    </row>
    <row r="52" customFormat="false" ht="15" hidden="false" customHeight="false" outlineLevel="0" collapsed="false">
      <c r="A52" s="51" t="s">
        <v>194</v>
      </c>
      <c r="B52" s="42" t="n">
        <f aca="false">INDEX('13-Week Forecast'!$B$59:$N$59,$B$4)</f>
        <v>0</v>
      </c>
      <c r="C52" s="42" t="n">
        <f aca="false">INDEX(Actuals!$B$59:$N$59,$B$4)</f>
        <v>0</v>
      </c>
      <c r="D52" s="42" t="n">
        <f aca="false">C52-B52</f>
        <v>0</v>
      </c>
      <c r="E52" s="42" t="n">
        <f aca="false">D52*1</f>
        <v>0</v>
      </c>
      <c r="G52" s="42" t="n">
        <f aca="false">INDEX('13-Week Forecast'!$B$59:$N$59,$B$4)</f>
        <v>0</v>
      </c>
      <c r="H52" s="42" t="n">
        <f aca="false">INDEX(Actuals!$B$59:$N$59,$B$4)</f>
        <v>0</v>
      </c>
      <c r="I52" s="42" t="n">
        <f aca="false">H52-G52</f>
        <v>0</v>
      </c>
      <c r="J52" s="42" t="n">
        <f aca="false">I52*1</f>
        <v>0</v>
      </c>
    </row>
    <row r="54" customFormat="false" ht="15" hidden="false" customHeight="false" outlineLevel="0" collapsed="false">
      <c r="A54" s="21" t="s">
        <v>212</v>
      </c>
    </row>
  </sheetData>
  <conditionalFormatting sqref="E8:E52">
    <cfRule type="cellIs" priority="2" operator="lessThan" aboveAverage="0" equalAverage="0" bottom="0" percent="0" rank="0" text="" dxfId="3">
      <formula>0</formula>
    </cfRule>
    <cfRule type="cellIs" priority="3" operator="greaterThan" aboveAverage="0" equalAverage="0" bottom="0" percent="0" rank="0" text="" dxfId="4">
      <formula>0</formula>
    </cfRule>
  </conditionalFormatting>
  <conditionalFormatting sqref="J8:J52">
    <cfRule type="cellIs" priority="4" operator="lessThan" aboveAverage="0" equalAverage="0" bottom="0" percent="0" rank="0" text="" dxfId="3">
      <formula>0</formula>
    </cfRule>
    <cfRule type="cellIs" priority="5" operator="greaterThan" aboveAverage="0" equalAverage="0" bottom="0" percent="0" rank="0" text="" dxfId="4">
      <formula>0</formula>
    </cfRule>
  </conditionalFormatting>
  <dataValidations count="1">
    <dataValidation allowBlank="false" error="Enter a week number from 1 to 13." errorStyle="stop" operator="between" showDropDown="false" showErrorMessage="true" showInputMessage="false" sqref="B4" type="whole">
      <formula1>1</formula1>
      <formula2>13</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6A6A6"/>
    <pageSetUpPr fitToPage="true"/>
  </sheetPr>
  <dimension ref="A1:P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4" min="2" style="0" width="11.5"/>
    <col collapsed="false" customWidth="true" hidden="false" outlineLevel="0" max="15" min="15" style="0" width="13"/>
    <col collapsed="false" customWidth="true" hidden="false" outlineLevel="0" max="16" min="16" style="0" width="58"/>
  </cols>
  <sheetData>
    <row r="1" customFormat="false" ht="17.35" hidden="false" customHeight="false" outlineLevel="0" collapsed="false">
      <c r="A1" s="9" t="s">
        <v>213</v>
      </c>
    </row>
    <row r="2" customFormat="false" ht="15" hidden="false" customHeight="false" outlineLevel="0" collapsed="false">
      <c r="A2" s="10" t="s">
        <v>214</v>
      </c>
    </row>
    <row r="3" customFormat="false" ht="15" hidden="false" customHeight="false" outlineLevel="0" collapsed="false">
      <c r="A3" s="21" t="s">
        <v>173</v>
      </c>
    </row>
    <row r="5" customFormat="false" ht="15" hidden="false" customHeight="false" outlineLevel="0" collapsed="false">
      <c r="A5" s="22" t="s">
        <v>174</v>
      </c>
      <c r="B5" s="23" t="n">
        <v>1</v>
      </c>
      <c r="C5" s="23" t="n">
        <v>2</v>
      </c>
      <c r="D5" s="23" t="n">
        <v>3</v>
      </c>
      <c r="E5" s="23" t="n">
        <v>4</v>
      </c>
      <c r="F5" s="23" t="n">
        <v>5</v>
      </c>
      <c r="G5" s="23" t="n">
        <v>6</v>
      </c>
      <c r="H5" s="23" t="n">
        <v>7</v>
      </c>
      <c r="I5" s="23" t="n">
        <v>8</v>
      </c>
      <c r="J5" s="23" t="n">
        <v>9</v>
      </c>
      <c r="K5" s="23" t="n">
        <v>10</v>
      </c>
      <c r="L5" s="23" t="n">
        <v>11</v>
      </c>
      <c r="M5" s="23" t="n">
        <v>12</v>
      </c>
      <c r="N5" s="23" t="n">
        <v>13</v>
      </c>
      <c r="O5" s="23" t="s">
        <v>175</v>
      </c>
      <c r="P5" s="22" t="s">
        <v>176</v>
      </c>
    </row>
    <row r="6" customFormat="false" ht="15" hidden="false" customHeight="false" outlineLevel="0" collapsed="false">
      <c r="A6" s="22" t="s">
        <v>177</v>
      </c>
      <c r="B6" s="55" t="n">
        <v>46314</v>
      </c>
      <c r="C6" s="24" t="n">
        <f aca="false">B6+7</f>
        <v>46321</v>
      </c>
      <c r="D6" s="24" t="n">
        <f aca="false">C6+7</f>
        <v>46328</v>
      </c>
      <c r="E6" s="24" t="n">
        <f aca="false">D6+7</f>
        <v>46335</v>
      </c>
      <c r="F6" s="24" t="n">
        <f aca="false">E6+7</f>
        <v>46342</v>
      </c>
      <c r="G6" s="24" t="n">
        <f aca="false">F6+7</f>
        <v>46349</v>
      </c>
      <c r="H6" s="24" t="n">
        <f aca="false">G6+7</f>
        <v>46356</v>
      </c>
      <c r="I6" s="24" t="n">
        <f aca="false">H6+7</f>
        <v>46363</v>
      </c>
      <c r="J6" s="24" t="n">
        <f aca="false">I6+7</f>
        <v>46370</v>
      </c>
      <c r="K6" s="24" t="n">
        <f aca="false">J6+7</f>
        <v>46377</v>
      </c>
      <c r="L6" s="24" t="n">
        <f aca="false">K6+7</f>
        <v>46384</v>
      </c>
      <c r="M6" s="24" t="n">
        <f aca="false">L6+7</f>
        <v>46391</v>
      </c>
      <c r="N6" s="24" t="n">
        <f aca="false">M6+7</f>
        <v>46398</v>
      </c>
      <c r="O6" s="23"/>
      <c r="P6" s="23"/>
    </row>
    <row r="7" customFormat="false" ht="15" hidden="false" customHeight="false" outlineLevel="0" collapsed="false">
      <c r="A7" s="22" t="s">
        <v>178</v>
      </c>
      <c r="B7" s="24" t="n">
        <f aca="false">B6+6</f>
        <v>46320</v>
      </c>
      <c r="C7" s="24" t="n">
        <f aca="false">C6+6</f>
        <v>46327</v>
      </c>
      <c r="D7" s="24" t="n">
        <f aca="false">D6+6</f>
        <v>46334</v>
      </c>
      <c r="E7" s="24" t="n">
        <f aca="false">E6+6</f>
        <v>46341</v>
      </c>
      <c r="F7" s="24" t="n">
        <f aca="false">F6+6</f>
        <v>46348</v>
      </c>
      <c r="G7" s="24" t="n">
        <f aca="false">G6+6</f>
        <v>46355</v>
      </c>
      <c r="H7" s="24" t="n">
        <f aca="false">H6+6</f>
        <v>46362</v>
      </c>
      <c r="I7" s="24" t="n">
        <f aca="false">I6+6</f>
        <v>46369</v>
      </c>
      <c r="J7" s="24" t="n">
        <f aca="false">J6+6</f>
        <v>46376</v>
      </c>
      <c r="K7" s="24" t="n">
        <f aca="false">K6+6</f>
        <v>46383</v>
      </c>
      <c r="L7" s="24" t="n">
        <f aca="false">L6+6</f>
        <v>46390</v>
      </c>
      <c r="M7" s="24" t="n">
        <f aca="false">M6+6</f>
        <v>46397</v>
      </c>
      <c r="N7" s="24" t="n">
        <f aca="false">N6+6</f>
        <v>46404</v>
      </c>
      <c r="O7" s="23"/>
      <c r="P7" s="23"/>
    </row>
    <row r="9" customFormat="false" ht="15" hidden="false" customHeight="false" outlineLevel="0" collapsed="false">
      <c r="A9" s="25" t="s">
        <v>179</v>
      </c>
      <c r="B9" s="56" t="n">
        <v>65000</v>
      </c>
      <c r="C9" s="27" t="n">
        <f aca="false">B59</f>
        <v>48400</v>
      </c>
      <c r="D9" s="27" t="n">
        <f aca="false">C59</f>
        <v>72900</v>
      </c>
      <c r="E9" s="27" t="n">
        <f aca="false">D59</f>
        <v>45500</v>
      </c>
      <c r="F9" s="27" t="n">
        <f aca="false">E59</f>
        <v>75150</v>
      </c>
      <c r="G9" s="27" t="n">
        <f aca="false">F59</f>
        <v>58950</v>
      </c>
      <c r="H9" s="27" t="n">
        <f aca="false">G59</f>
        <v>65550</v>
      </c>
      <c r="I9" s="27" t="n">
        <f aca="false">H59</f>
        <v>43000</v>
      </c>
      <c r="J9" s="27" t="n">
        <f aca="false">I59</f>
        <v>81450</v>
      </c>
      <c r="K9" s="27" t="n">
        <f aca="false">J59</f>
        <v>54750</v>
      </c>
      <c r="L9" s="27" t="n">
        <f aca="false">K59</f>
        <v>73650</v>
      </c>
      <c r="M9" s="27" t="n">
        <f aca="false">L59</f>
        <v>44450</v>
      </c>
      <c r="N9" s="27" t="n">
        <f aca="false">M59</f>
        <v>58600</v>
      </c>
      <c r="O9" s="27" t="n">
        <f aca="false">B9</f>
        <v>65000</v>
      </c>
      <c r="P9" s="28"/>
    </row>
    <row r="11" customFormat="false" ht="15" hidden="false" customHeight="false" outlineLevel="0" collapsed="false">
      <c r="A11" s="29" t="s">
        <v>180</v>
      </c>
      <c r="B11" s="18"/>
      <c r="C11" s="18"/>
      <c r="D11" s="18"/>
      <c r="E11" s="18"/>
      <c r="F11" s="18"/>
      <c r="G11" s="18"/>
      <c r="H11" s="18"/>
      <c r="I11" s="18"/>
      <c r="J11" s="18"/>
      <c r="K11" s="18"/>
      <c r="L11" s="18"/>
      <c r="M11" s="18"/>
      <c r="N11" s="18"/>
      <c r="O11" s="18"/>
      <c r="P11" s="18"/>
    </row>
    <row r="12" customFormat="false" ht="15" hidden="false" customHeight="false" outlineLevel="0" collapsed="false">
      <c r="A12" s="40" t="s">
        <v>94</v>
      </c>
      <c r="B12" s="57" t="n">
        <v>52500</v>
      </c>
      <c r="C12" s="57" t="n">
        <v>56000</v>
      </c>
      <c r="D12" s="57" t="n">
        <v>49500</v>
      </c>
      <c r="E12" s="57" t="n">
        <v>57500</v>
      </c>
      <c r="F12" s="57" t="n">
        <v>55000</v>
      </c>
      <c r="G12" s="57" t="n">
        <v>58500</v>
      </c>
      <c r="H12" s="57" t="n">
        <v>52000</v>
      </c>
      <c r="I12" s="57" t="n">
        <v>56500</v>
      </c>
      <c r="J12" s="57" t="n">
        <v>53500</v>
      </c>
      <c r="K12" s="57" t="n">
        <v>43000</v>
      </c>
      <c r="L12" s="57" t="n">
        <v>35500</v>
      </c>
      <c r="M12" s="57" t="n">
        <v>40500</v>
      </c>
      <c r="N12" s="57" t="n">
        <v>60500</v>
      </c>
      <c r="O12" s="32" t="n">
        <f aca="false">SUM(B12:N12)</f>
        <v>670500</v>
      </c>
      <c r="P12" s="58" t="s">
        <v>215</v>
      </c>
    </row>
    <row r="13" customFormat="false" ht="15" hidden="false" customHeight="false" outlineLevel="0" collapsed="false">
      <c r="A13" s="40" t="s">
        <v>97</v>
      </c>
      <c r="B13" s="57" t="n">
        <v>7200</v>
      </c>
      <c r="C13" s="57" t="n">
        <v>6800</v>
      </c>
      <c r="D13" s="57" t="n">
        <v>7500</v>
      </c>
      <c r="E13" s="57" t="n">
        <v>7900</v>
      </c>
      <c r="F13" s="57" t="n">
        <v>8400</v>
      </c>
      <c r="G13" s="57" t="n">
        <v>9800</v>
      </c>
      <c r="H13" s="57" t="n">
        <v>8600</v>
      </c>
      <c r="I13" s="57" t="n">
        <v>9100</v>
      </c>
      <c r="J13" s="57" t="n">
        <v>9900</v>
      </c>
      <c r="K13" s="57" t="n">
        <v>11200</v>
      </c>
      <c r="L13" s="57" t="n">
        <v>10400</v>
      </c>
      <c r="M13" s="57" t="n">
        <v>6100</v>
      </c>
      <c r="N13" s="57" t="n">
        <v>6400</v>
      </c>
      <c r="O13" s="32" t="n">
        <f aca="false">SUM(B13:N13)</f>
        <v>109300</v>
      </c>
      <c r="P13" s="58" t="s">
        <v>216</v>
      </c>
    </row>
    <row r="14" customFormat="false" ht="15" hidden="false" customHeight="false" outlineLevel="0" collapsed="false">
      <c r="A14" s="40" t="s">
        <v>100</v>
      </c>
      <c r="B14" s="57" t="n">
        <v>0</v>
      </c>
      <c r="C14" s="57" t="n">
        <v>0</v>
      </c>
      <c r="D14" s="57" t="n">
        <v>12000</v>
      </c>
      <c r="E14" s="57" t="n">
        <v>0</v>
      </c>
      <c r="F14" s="57" t="n">
        <v>0</v>
      </c>
      <c r="G14" s="57" t="n">
        <v>0</v>
      </c>
      <c r="H14" s="57" t="n">
        <v>0</v>
      </c>
      <c r="I14" s="57" t="n">
        <v>0</v>
      </c>
      <c r="J14" s="57" t="n">
        <v>9500</v>
      </c>
      <c r="K14" s="57" t="n">
        <v>0</v>
      </c>
      <c r="L14" s="57" t="n">
        <v>0</v>
      </c>
      <c r="M14" s="57" t="n">
        <v>0</v>
      </c>
      <c r="N14" s="57" t="n">
        <v>0</v>
      </c>
      <c r="O14" s="32" t="n">
        <f aca="false">SUM(B14:N14)</f>
        <v>21500</v>
      </c>
      <c r="P14" s="58" t="s">
        <v>217</v>
      </c>
    </row>
    <row r="15" customFormat="false" ht="15" hidden="false" customHeight="false" outlineLevel="0" collapsed="false">
      <c r="A15" s="40" t="s">
        <v>103</v>
      </c>
      <c r="B15" s="57" t="n">
        <v>0</v>
      </c>
      <c r="C15" s="57" t="n">
        <v>0</v>
      </c>
      <c r="D15" s="57" t="n">
        <v>0</v>
      </c>
      <c r="E15" s="57" t="n">
        <v>0</v>
      </c>
      <c r="F15" s="57" t="n">
        <v>0</v>
      </c>
      <c r="G15" s="57" t="n">
        <v>0</v>
      </c>
      <c r="H15" s="57" t="n">
        <v>850</v>
      </c>
      <c r="I15" s="57" t="n">
        <v>0</v>
      </c>
      <c r="J15" s="57" t="n">
        <v>0</v>
      </c>
      <c r="K15" s="57" t="n">
        <v>0</v>
      </c>
      <c r="L15" s="57" t="n">
        <v>0</v>
      </c>
      <c r="M15" s="57" t="n">
        <v>0</v>
      </c>
      <c r="N15" s="57" t="n">
        <v>0</v>
      </c>
      <c r="O15" s="32" t="n">
        <f aca="false">SUM(B15:N15)</f>
        <v>850</v>
      </c>
      <c r="P15" s="58" t="s">
        <v>218</v>
      </c>
    </row>
    <row r="16" customFormat="false" ht="15" hidden="false" customHeight="false" outlineLevel="0" collapsed="false">
      <c r="A16" s="40" t="s">
        <v>106</v>
      </c>
      <c r="B16" s="57"/>
      <c r="C16" s="57"/>
      <c r="D16" s="57"/>
      <c r="E16" s="57"/>
      <c r="F16" s="57"/>
      <c r="G16" s="57"/>
      <c r="H16" s="57"/>
      <c r="I16" s="57"/>
      <c r="J16" s="57"/>
      <c r="K16" s="57"/>
      <c r="L16" s="57"/>
      <c r="M16" s="57"/>
      <c r="N16" s="57"/>
      <c r="O16" s="32" t="n">
        <f aca="false">SUM(B16:N16)</f>
        <v>0</v>
      </c>
      <c r="P16" s="58"/>
    </row>
    <row r="17" customFormat="false" ht="15" hidden="false" customHeight="false" outlineLevel="0" collapsed="false">
      <c r="A17" s="34" t="s">
        <v>181</v>
      </c>
      <c r="B17" s="35" t="n">
        <f aca="false">SUM(B12:B16)</f>
        <v>59700</v>
      </c>
      <c r="C17" s="35" t="n">
        <f aca="false">SUM(C12:C16)</f>
        <v>62800</v>
      </c>
      <c r="D17" s="35" t="n">
        <f aca="false">SUM(D12:D16)</f>
        <v>69000</v>
      </c>
      <c r="E17" s="35" t="n">
        <f aca="false">SUM(E12:E16)</f>
        <v>65400</v>
      </c>
      <c r="F17" s="35" t="n">
        <f aca="false">SUM(F12:F16)</f>
        <v>63400</v>
      </c>
      <c r="G17" s="35" t="n">
        <f aca="false">SUM(G12:G16)</f>
        <v>68300</v>
      </c>
      <c r="H17" s="35" t="n">
        <f aca="false">SUM(H12:H16)</f>
        <v>61450</v>
      </c>
      <c r="I17" s="35" t="n">
        <f aca="false">SUM(I12:I16)</f>
        <v>65600</v>
      </c>
      <c r="J17" s="35" t="n">
        <f aca="false">SUM(J12:J16)</f>
        <v>72900</v>
      </c>
      <c r="K17" s="35" t="n">
        <f aca="false">SUM(K12:K16)</f>
        <v>54200</v>
      </c>
      <c r="L17" s="35" t="n">
        <f aca="false">SUM(L12:L16)</f>
        <v>45900</v>
      </c>
      <c r="M17" s="35" t="n">
        <f aca="false">SUM(M12:M16)</f>
        <v>46600</v>
      </c>
      <c r="N17" s="35" t="n">
        <f aca="false">SUM(N12:N16)</f>
        <v>66900</v>
      </c>
      <c r="O17" s="35" t="n">
        <f aca="false">SUM(B17:N17)</f>
        <v>802150</v>
      </c>
      <c r="P17" s="36"/>
    </row>
    <row r="19" customFormat="false" ht="15" hidden="false" customHeight="false" outlineLevel="0" collapsed="false">
      <c r="A19" s="29" t="s">
        <v>182</v>
      </c>
      <c r="B19" s="18"/>
      <c r="C19" s="18"/>
      <c r="D19" s="18"/>
      <c r="E19" s="18"/>
      <c r="F19" s="18"/>
      <c r="G19" s="18"/>
      <c r="H19" s="18"/>
      <c r="I19" s="18"/>
      <c r="J19" s="18"/>
      <c r="K19" s="18"/>
      <c r="L19" s="18"/>
      <c r="M19" s="18"/>
      <c r="N19" s="18"/>
      <c r="O19" s="18"/>
      <c r="P19" s="18"/>
    </row>
    <row r="20" customFormat="false" ht="15" hidden="false" customHeight="false" outlineLevel="0" collapsed="false">
      <c r="A20" s="40" t="s">
        <v>109</v>
      </c>
      <c r="B20" s="57" t="n">
        <v>38000</v>
      </c>
      <c r="C20" s="57" t="n">
        <v>0</v>
      </c>
      <c r="D20" s="57" t="n">
        <v>38000</v>
      </c>
      <c r="E20" s="57" t="n">
        <v>0</v>
      </c>
      <c r="F20" s="57" t="n">
        <v>38000</v>
      </c>
      <c r="G20" s="57" t="n">
        <v>0</v>
      </c>
      <c r="H20" s="57" t="n">
        <v>38000</v>
      </c>
      <c r="I20" s="57" t="n">
        <v>0</v>
      </c>
      <c r="J20" s="57" t="n">
        <v>38000</v>
      </c>
      <c r="K20" s="57" t="n">
        <v>0</v>
      </c>
      <c r="L20" s="57" t="n">
        <v>38000</v>
      </c>
      <c r="M20" s="57" t="n">
        <v>0</v>
      </c>
      <c r="N20" s="57" t="n">
        <v>38000</v>
      </c>
      <c r="O20" s="32" t="n">
        <f aca="false">SUM(B20:N20)</f>
        <v>266000</v>
      </c>
      <c r="P20" s="58" t="s">
        <v>219</v>
      </c>
    </row>
    <row r="21" customFormat="false" ht="15" hidden="false" customHeight="false" outlineLevel="0" collapsed="false">
      <c r="A21" s="40" t="s">
        <v>111</v>
      </c>
      <c r="B21" s="57" t="n">
        <v>14500</v>
      </c>
      <c r="C21" s="57" t="n">
        <v>0</v>
      </c>
      <c r="D21" s="57" t="n">
        <v>14500</v>
      </c>
      <c r="E21" s="57" t="n">
        <v>0</v>
      </c>
      <c r="F21" s="57" t="n">
        <v>14500</v>
      </c>
      <c r="G21" s="57" t="n">
        <v>0</v>
      </c>
      <c r="H21" s="57" t="n">
        <v>14500</v>
      </c>
      <c r="I21" s="57" t="n">
        <v>0</v>
      </c>
      <c r="J21" s="57" t="n">
        <v>14500</v>
      </c>
      <c r="K21" s="57" t="n">
        <v>0</v>
      </c>
      <c r="L21" s="57" t="n">
        <v>14500</v>
      </c>
      <c r="M21" s="57" t="n">
        <v>0</v>
      </c>
      <c r="N21" s="57" t="n">
        <v>14500</v>
      </c>
      <c r="O21" s="32" t="n">
        <f aca="false">SUM(B21:N21)</f>
        <v>101500</v>
      </c>
      <c r="P21" s="58" t="s">
        <v>220</v>
      </c>
    </row>
    <row r="22" customFormat="false" ht="15" hidden="false" customHeight="false" outlineLevel="0" collapsed="false">
      <c r="A22" s="40" t="s">
        <v>113</v>
      </c>
      <c r="B22" s="57" t="n">
        <v>0</v>
      </c>
      <c r="C22" s="57" t="n">
        <v>0</v>
      </c>
      <c r="D22" s="57" t="n">
        <v>6200</v>
      </c>
      <c r="E22" s="57" t="n">
        <v>0</v>
      </c>
      <c r="F22" s="57" t="n">
        <v>0</v>
      </c>
      <c r="G22" s="57" t="n">
        <v>0</v>
      </c>
      <c r="H22" s="57" t="n">
        <v>6200</v>
      </c>
      <c r="I22" s="57" t="n">
        <v>0</v>
      </c>
      <c r="J22" s="57" t="n">
        <v>0</v>
      </c>
      <c r="K22" s="57" t="n">
        <v>0</v>
      </c>
      <c r="L22" s="57" t="n">
        <v>6200</v>
      </c>
      <c r="M22" s="57" t="n">
        <v>0</v>
      </c>
      <c r="N22" s="57" t="n">
        <v>0</v>
      </c>
      <c r="O22" s="32" t="n">
        <f aca="false">SUM(B22:N22)</f>
        <v>18600</v>
      </c>
      <c r="P22" s="58" t="s">
        <v>221</v>
      </c>
    </row>
    <row r="23" customFormat="false" ht="15" hidden="false" customHeight="false" outlineLevel="0" collapsed="false">
      <c r="A23" s="40" t="s">
        <v>115</v>
      </c>
      <c r="B23" s="57" t="n">
        <v>0</v>
      </c>
      <c r="C23" s="57" t="n">
        <v>8000</v>
      </c>
      <c r="D23" s="57" t="n">
        <v>0</v>
      </c>
      <c r="E23" s="57" t="n">
        <v>8000</v>
      </c>
      <c r="F23" s="57" t="n">
        <v>0</v>
      </c>
      <c r="G23" s="57" t="n">
        <v>8000</v>
      </c>
      <c r="H23" s="57" t="n">
        <v>0</v>
      </c>
      <c r="I23" s="57" t="n">
        <v>8000</v>
      </c>
      <c r="J23" s="57" t="n">
        <v>0</v>
      </c>
      <c r="K23" s="57" t="n">
        <v>8000</v>
      </c>
      <c r="L23" s="57" t="n">
        <v>0</v>
      </c>
      <c r="M23" s="57" t="n">
        <v>8000</v>
      </c>
      <c r="N23" s="57" t="n">
        <v>0</v>
      </c>
      <c r="O23" s="32" t="n">
        <f aca="false">SUM(B23:N23)</f>
        <v>48000</v>
      </c>
      <c r="P23" s="58" t="s">
        <v>222</v>
      </c>
    </row>
    <row r="24" customFormat="false" ht="15" hidden="false" customHeight="false" outlineLevel="0" collapsed="false">
      <c r="A24" s="40" t="s">
        <v>117</v>
      </c>
      <c r="B24" s="57" t="n">
        <v>16500</v>
      </c>
      <c r="C24" s="57" t="n">
        <v>19200</v>
      </c>
      <c r="D24" s="57" t="n">
        <v>14800</v>
      </c>
      <c r="E24" s="57" t="n">
        <v>21000</v>
      </c>
      <c r="F24" s="57" t="n">
        <v>17300</v>
      </c>
      <c r="G24" s="57" t="n">
        <v>18600</v>
      </c>
      <c r="H24" s="57" t="n">
        <v>22400</v>
      </c>
      <c r="I24" s="57" t="n">
        <v>15900</v>
      </c>
      <c r="J24" s="57" t="n">
        <v>19800</v>
      </c>
      <c r="K24" s="57" t="n">
        <v>16200</v>
      </c>
      <c r="L24" s="57" t="n">
        <v>13500</v>
      </c>
      <c r="M24" s="57" t="n">
        <v>17700</v>
      </c>
      <c r="N24" s="57" t="n">
        <v>20100</v>
      </c>
      <c r="O24" s="32" t="n">
        <f aca="false">SUM(B24:N24)</f>
        <v>233000</v>
      </c>
      <c r="P24" s="58" t="s">
        <v>223</v>
      </c>
    </row>
    <row r="25" customFormat="false" ht="15" hidden="false" customHeight="false" outlineLevel="0" collapsed="false">
      <c r="A25" s="40" t="s">
        <v>120</v>
      </c>
      <c r="B25" s="57" t="n">
        <v>0</v>
      </c>
      <c r="C25" s="57" t="n">
        <v>0</v>
      </c>
      <c r="D25" s="57" t="n">
        <v>9500</v>
      </c>
      <c r="E25" s="57" t="n">
        <v>0</v>
      </c>
      <c r="F25" s="57" t="n">
        <v>0</v>
      </c>
      <c r="G25" s="57" t="n">
        <v>0</v>
      </c>
      <c r="H25" s="57" t="n">
        <v>9500</v>
      </c>
      <c r="I25" s="57" t="n">
        <v>0</v>
      </c>
      <c r="J25" s="57" t="n">
        <v>0</v>
      </c>
      <c r="K25" s="57" t="n">
        <v>0</v>
      </c>
      <c r="L25" s="57" t="n">
        <v>9500</v>
      </c>
      <c r="M25" s="57" t="n">
        <v>0</v>
      </c>
      <c r="N25" s="57" t="n">
        <v>0</v>
      </c>
      <c r="O25" s="32" t="n">
        <f aca="false">SUM(B25:N25)</f>
        <v>28500</v>
      </c>
      <c r="P25" s="58" t="s">
        <v>224</v>
      </c>
    </row>
    <row r="26" customFormat="false" ht="15" hidden="false" customHeight="false" outlineLevel="0" collapsed="false">
      <c r="A26" s="40" t="s">
        <v>123</v>
      </c>
      <c r="B26" s="57" t="n">
        <v>0</v>
      </c>
      <c r="C26" s="57" t="n">
        <v>0</v>
      </c>
      <c r="D26" s="57" t="n">
        <v>0</v>
      </c>
      <c r="E26" s="57" t="n">
        <v>2400</v>
      </c>
      <c r="F26" s="57" t="n">
        <v>0</v>
      </c>
      <c r="G26" s="57" t="n">
        <v>0</v>
      </c>
      <c r="H26" s="57" t="n">
        <v>0</v>
      </c>
      <c r="I26" s="57" t="n">
        <v>2400</v>
      </c>
      <c r="J26" s="57" t="n">
        <v>0</v>
      </c>
      <c r="K26" s="57" t="n">
        <v>0</v>
      </c>
      <c r="L26" s="57" t="n">
        <v>0</v>
      </c>
      <c r="M26" s="57" t="n">
        <v>2400</v>
      </c>
      <c r="N26" s="57" t="n">
        <v>0</v>
      </c>
      <c r="O26" s="32" t="n">
        <f aca="false">SUM(B26:N26)</f>
        <v>7200</v>
      </c>
      <c r="P26" s="58" t="s">
        <v>225</v>
      </c>
    </row>
    <row r="27" customFormat="false" ht="15" hidden="false" customHeight="false" outlineLevel="0" collapsed="false">
      <c r="A27" s="40" t="s">
        <v>126</v>
      </c>
      <c r="B27" s="57" t="n">
        <v>0</v>
      </c>
      <c r="C27" s="57" t="n">
        <v>0</v>
      </c>
      <c r="D27" s="57" t="n">
        <v>3100</v>
      </c>
      <c r="E27" s="57" t="n">
        <v>0</v>
      </c>
      <c r="F27" s="57" t="n">
        <v>0</v>
      </c>
      <c r="G27" s="57" t="n">
        <v>0</v>
      </c>
      <c r="H27" s="57" t="n">
        <v>3100</v>
      </c>
      <c r="I27" s="57" t="n">
        <v>0</v>
      </c>
      <c r="J27" s="57" t="n">
        <v>0</v>
      </c>
      <c r="K27" s="57" t="n">
        <v>0</v>
      </c>
      <c r="L27" s="57" t="n">
        <v>3100</v>
      </c>
      <c r="M27" s="57" t="n">
        <v>0</v>
      </c>
      <c r="N27" s="57" t="n">
        <v>0</v>
      </c>
      <c r="O27" s="32" t="n">
        <f aca="false">SUM(B27:N27)</f>
        <v>9300</v>
      </c>
      <c r="P27" s="58" t="s">
        <v>226</v>
      </c>
    </row>
    <row r="28" customFormat="false" ht="15" hidden="false" customHeight="false" outlineLevel="0" collapsed="false">
      <c r="A28" s="40" t="s">
        <v>129</v>
      </c>
      <c r="B28" s="57" t="n">
        <v>1500</v>
      </c>
      <c r="C28" s="57" t="n">
        <v>1500</v>
      </c>
      <c r="D28" s="57" t="n">
        <v>1500</v>
      </c>
      <c r="E28" s="57" t="n">
        <v>1500</v>
      </c>
      <c r="F28" s="57" t="n">
        <v>1500</v>
      </c>
      <c r="G28" s="57" t="n">
        <v>1500</v>
      </c>
      <c r="H28" s="57" t="n">
        <v>1500</v>
      </c>
      <c r="I28" s="57" t="n">
        <v>1500</v>
      </c>
      <c r="J28" s="57" t="n">
        <v>1500</v>
      </c>
      <c r="K28" s="57" t="n">
        <v>1500</v>
      </c>
      <c r="L28" s="57" t="n">
        <v>1500</v>
      </c>
      <c r="M28" s="57" t="n">
        <v>1500</v>
      </c>
      <c r="N28" s="57" t="n">
        <v>1500</v>
      </c>
      <c r="O28" s="32" t="n">
        <f aca="false">SUM(B28:N28)</f>
        <v>19500</v>
      </c>
      <c r="P28" s="58" t="s">
        <v>227</v>
      </c>
    </row>
    <row r="29" customFormat="false" ht="15" hidden="false" customHeight="false" outlineLevel="0" collapsed="false">
      <c r="A29" s="40" t="s">
        <v>132</v>
      </c>
      <c r="B29" s="57" t="n">
        <v>0</v>
      </c>
      <c r="C29" s="57" t="n">
        <v>0</v>
      </c>
      <c r="D29" s="57" t="n">
        <v>1800</v>
      </c>
      <c r="E29" s="57" t="n">
        <v>0</v>
      </c>
      <c r="F29" s="57" t="n">
        <v>0</v>
      </c>
      <c r="G29" s="57" t="n">
        <v>0</v>
      </c>
      <c r="H29" s="57" t="n">
        <v>1800</v>
      </c>
      <c r="I29" s="57" t="n">
        <v>0</v>
      </c>
      <c r="J29" s="57" t="n">
        <v>0</v>
      </c>
      <c r="K29" s="57" t="n">
        <v>0</v>
      </c>
      <c r="L29" s="57" t="n">
        <v>1800</v>
      </c>
      <c r="M29" s="57" t="n">
        <v>0</v>
      </c>
      <c r="N29" s="57" t="n">
        <v>0</v>
      </c>
      <c r="O29" s="32" t="n">
        <f aca="false">SUM(B29:N29)</f>
        <v>5400</v>
      </c>
      <c r="P29" s="58" t="s">
        <v>228</v>
      </c>
    </row>
    <row r="30" customFormat="false" ht="15" hidden="false" customHeight="false" outlineLevel="0" collapsed="false">
      <c r="A30" s="40" t="s">
        <v>135</v>
      </c>
      <c r="B30" s="57" t="n">
        <v>0</v>
      </c>
      <c r="C30" s="57" t="n">
        <v>0</v>
      </c>
      <c r="D30" s="57" t="n">
        <v>0</v>
      </c>
      <c r="E30" s="57" t="n">
        <v>0</v>
      </c>
      <c r="F30" s="57" t="n">
        <v>2500</v>
      </c>
      <c r="G30" s="57" t="n">
        <v>0</v>
      </c>
      <c r="H30" s="57" t="n">
        <v>0</v>
      </c>
      <c r="I30" s="57" t="n">
        <v>0</v>
      </c>
      <c r="J30" s="57" t="n">
        <v>0</v>
      </c>
      <c r="K30" s="57" t="n">
        <v>0</v>
      </c>
      <c r="L30" s="57" t="n">
        <v>0</v>
      </c>
      <c r="M30" s="57" t="n">
        <v>0</v>
      </c>
      <c r="N30" s="57" t="n">
        <v>4000</v>
      </c>
      <c r="O30" s="32" t="n">
        <f aca="false">SUM(B30:N30)</f>
        <v>6500</v>
      </c>
      <c r="P30" s="58" t="s">
        <v>229</v>
      </c>
    </row>
    <row r="31" customFormat="false" ht="15" hidden="false" customHeight="false" outlineLevel="0" collapsed="false">
      <c r="A31" s="40" t="s">
        <v>138</v>
      </c>
      <c r="B31" s="57" t="n">
        <v>900</v>
      </c>
      <c r="C31" s="57" t="n">
        <v>900</v>
      </c>
      <c r="D31" s="57" t="n">
        <v>900</v>
      </c>
      <c r="E31" s="57" t="n">
        <v>900</v>
      </c>
      <c r="F31" s="57" t="n">
        <v>900</v>
      </c>
      <c r="G31" s="57" t="n">
        <v>900</v>
      </c>
      <c r="H31" s="57" t="n">
        <v>900</v>
      </c>
      <c r="I31" s="57" t="n">
        <v>900</v>
      </c>
      <c r="J31" s="57" t="n">
        <v>900</v>
      </c>
      <c r="K31" s="57" t="n">
        <v>900</v>
      </c>
      <c r="L31" s="57" t="n">
        <v>900</v>
      </c>
      <c r="M31" s="57" t="n">
        <v>900</v>
      </c>
      <c r="N31" s="57" t="n">
        <v>900</v>
      </c>
      <c r="O31" s="32" t="n">
        <f aca="false">SUM(B31:N31)</f>
        <v>11700</v>
      </c>
      <c r="P31" s="58" t="s">
        <v>230</v>
      </c>
    </row>
    <row r="32" customFormat="false" ht="15" hidden="false" customHeight="false" outlineLevel="0" collapsed="false">
      <c r="A32" s="40" t="s">
        <v>141</v>
      </c>
      <c r="B32" s="57" t="n">
        <v>4200</v>
      </c>
      <c r="C32" s="57" t="n">
        <v>0</v>
      </c>
      <c r="D32" s="57" t="n">
        <v>0</v>
      </c>
      <c r="E32" s="57" t="n">
        <v>0</v>
      </c>
      <c r="F32" s="57" t="n">
        <v>4200</v>
      </c>
      <c r="G32" s="57" t="n">
        <v>0</v>
      </c>
      <c r="H32" s="57" t="n">
        <v>0</v>
      </c>
      <c r="I32" s="57" t="n">
        <v>0</v>
      </c>
      <c r="J32" s="57" t="n">
        <v>4200</v>
      </c>
      <c r="K32" s="57" t="n">
        <v>0</v>
      </c>
      <c r="L32" s="57" t="n">
        <v>0</v>
      </c>
      <c r="M32" s="57" t="n">
        <v>0</v>
      </c>
      <c r="N32" s="57" t="n">
        <v>4600</v>
      </c>
      <c r="O32" s="32" t="n">
        <f aca="false">SUM(B32:N32)</f>
        <v>17200</v>
      </c>
      <c r="P32" s="58" t="s">
        <v>231</v>
      </c>
    </row>
    <row r="33" customFormat="false" ht="15" hidden="false" customHeight="false" outlineLevel="0" collapsed="false">
      <c r="A33" s="40" t="s">
        <v>144</v>
      </c>
      <c r="B33" s="57" t="n">
        <v>700</v>
      </c>
      <c r="C33" s="57" t="n">
        <v>700</v>
      </c>
      <c r="D33" s="57" t="n">
        <v>700</v>
      </c>
      <c r="E33" s="57" t="n">
        <v>700</v>
      </c>
      <c r="F33" s="57" t="n">
        <v>700</v>
      </c>
      <c r="G33" s="57" t="n">
        <v>700</v>
      </c>
      <c r="H33" s="57" t="n">
        <v>700</v>
      </c>
      <c r="I33" s="57" t="n">
        <v>700</v>
      </c>
      <c r="J33" s="57" t="n">
        <v>700</v>
      </c>
      <c r="K33" s="57" t="n">
        <v>700</v>
      </c>
      <c r="L33" s="57" t="n">
        <v>700</v>
      </c>
      <c r="M33" s="57" t="n">
        <v>700</v>
      </c>
      <c r="N33" s="57" t="n">
        <v>700</v>
      </c>
      <c r="O33" s="32" t="n">
        <f aca="false">SUM(B33:N33)</f>
        <v>9100</v>
      </c>
      <c r="P33" s="58" t="s">
        <v>232</v>
      </c>
    </row>
    <row r="34" customFormat="false" ht="15" hidden="false" customHeight="false" outlineLevel="0" collapsed="false">
      <c r="A34" s="34" t="s">
        <v>183</v>
      </c>
      <c r="B34" s="35" t="n">
        <f aca="false">SUM(B20:B33)</f>
        <v>76300</v>
      </c>
      <c r="C34" s="35" t="n">
        <f aca="false">SUM(C20:C33)</f>
        <v>30300</v>
      </c>
      <c r="D34" s="35" t="n">
        <f aca="false">SUM(D20:D33)</f>
        <v>91000</v>
      </c>
      <c r="E34" s="35" t="n">
        <f aca="false">SUM(E20:E33)</f>
        <v>34500</v>
      </c>
      <c r="F34" s="35" t="n">
        <f aca="false">SUM(F20:F33)</f>
        <v>79600</v>
      </c>
      <c r="G34" s="35" t="n">
        <f aca="false">SUM(G20:G33)</f>
        <v>29700</v>
      </c>
      <c r="H34" s="35" t="n">
        <f aca="false">SUM(H20:H33)</f>
        <v>98600</v>
      </c>
      <c r="I34" s="35" t="n">
        <f aca="false">SUM(I20:I33)</f>
        <v>29400</v>
      </c>
      <c r="J34" s="35" t="n">
        <f aca="false">SUM(J20:J33)</f>
        <v>79600</v>
      </c>
      <c r="K34" s="35" t="n">
        <f aca="false">SUM(K20:K33)</f>
        <v>27300</v>
      </c>
      <c r="L34" s="35" t="n">
        <f aca="false">SUM(L20:L33)</f>
        <v>89700</v>
      </c>
      <c r="M34" s="35" t="n">
        <f aca="false">SUM(M20:M33)</f>
        <v>31200</v>
      </c>
      <c r="N34" s="35" t="n">
        <f aca="false">SUM(N20:N33)</f>
        <v>84300</v>
      </c>
      <c r="O34" s="35" t="n">
        <f aca="false">SUM(B34:N34)</f>
        <v>781500</v>
      </c>
      <c r="P34" s="36"/>
    </row>
    <row r="36" customFormat="false" ht="15" hidden="false" customHeight="false" outlineLevel="0" collapsed="false">
      <c r="A36" s="37" t="s">
        <v>184</v>
      </c>
      <c r="B36" s="38" t="n">
        <f aca="false">B17-B34</f>
        <v>-16600</v>
      </c>
      <c r="C36" s="38" t="n">
        <f aca="false">C17-C34</f>
        <v>32500</v>
      </c>
      <c r="D36" s="38" t="n">
        <f aca="false">D17-D34</f>
        <v>-22000</v>
      </c>
      <c r="E36" s="38" t="n">
        <f aca="false">E17-E34</f>
        <v>30900</v>
      </c>
      <c r="F36" s="38" t="n">
        <f aca="false">F17-F34</f>
        <v>-16200</v>
      </c>
      <c r="G36" s="38" t="n">
        <f aca="false">G17-G34</f>
        <v>38600</v>
      </c>
      <c r="H36" s="38" t="n">
        <f aca="false">H17-H34</f>
        <v>-37150</v>
      </c>
      <c r="I36" s="38" t="n">
        <f aca="false">I17-I34</f>
        <v>36200</v>
      </c>
      <c r="J36" s="38" t="n">
        <f aca="false">J17-J34</f>
        <v>-6700</v>
      </c>
      <c r="K36" s="38" t="n">
        <f aca="false">K17-K34</f>
        <v>26900</v>
      </c>
      <c r="L36" s="38" t="n">
        <f aca="false">L17-L34</f>
        <v>-43800</v>
      </c>
      <c r="M36" s="38" t="n">
        <f aca="false">M17-M34</f>
        <v>15400</v>
      </c>
      <c r="N36" s="38" t="n">
        <f aca="false">N17-N34</f>
        <v>-17400</v>
      </c>
      <c r="O36" s="38" t="n">
        <f aca="false">SUM(B36:N36)</f>
        <v>20650</v>
      </c>
      <c r="P36" s="28"/>
    </row>
    <row r="38" customFormat="false" ht="15" hidden="false" customHeight="false" outlineLevel="0" collapsed="false">
      <c r="A38" s="29" t="s">
        <v>185</v>
      </c>
      <c r="B38" s="18"/>
      <c r="C38" s="18"/>
      <c r="D38" s="18"/>
      <c r="E38" s="18"/>
      <c r="F38" s="18"/>
      <c r="G38" s="18"/>
      <c r="H38" s="18"/>
      <c r="I38" s="18"/>
      <c r="J38" s="18"/>
      <c r="K38" s="18"/>
      <c r="L38" s="18"/>
      <c r="M38" s="18"/>
      <c r="N38" s="18"/>
      <c r="O38" s="18"/>
      <c r="P38" s="18"/>
    </row>
    <row r="39" customFormat="false" ht="15" hidden="false" customHeight="false" outlineLevel="0" collapsed="false">
      <c r="A39" s="39" t="s">
        <v>186</v>
      </c>
    </row>
    <row r="40" customFormat="false" ht="15" hidden="false" customHeight="false" outlineLevel="0" collapsed="false">
      <c r="A40" s="40" t="s">
        <v>148</v>
      </c>
      <c r="B40" s="57"/>
      <c r="C40" s="57"/>
      <c r="D40" s="57"/>
      <c r="E40" s="57"/>
      <c r="F40" s="57"/>
      <c r="G40" s="57"/>
      <c r="H40" s="57"/>
      <c r="I40" s="57"/>
      <c r="J40" s="57"/>
      <c r="K40" s="57"/>
      <c r="L40" s="57"/>
      <c r="M40" s="57"/>
      <c r="N40" s="57"/>
      <c r="O40" s="32" t="n">
        <f aca="false">SUM(B40:N40)</f>
        <v>0</v>
      </c>
      <c r="P40" s="58"/>
    </row>
    <row r="41" customFormat="false" ht="15" hidden="false" customHeight="false" outlineLevel="0" collapsed="false">
      <c r="A41" s="40" t="s">
        <v>151</v>
      </c>
      <c r="B41" s="57"/>
      <c r="C41" s="57"/>
      <c r="D41" s="57"/>
      <c r="E41" s="57"/>
      <c r="F41" s="57"/>
      <c r="G41" s="57"/>
      <c r="H41" s="57"/>
      <c r="I41" s="57"/>
      <c r="J41" s="57"/>
      <c r="K41" s="57"/>
      <c r="L41" s="57"/>
      <c r="M41" s="57"/>
      <c r="N41" s="57"/>
      <c r="O41" s="32" t="n">
        <f aca="false">SUM(B41:N41)</f>
        <v>0</v>
      </c>
      <c r="P41" s="58"/>
    </row>
    <row r="42" customFormat="false" ht="15" hidden="false" customHeight="false" outlineLevel="0" collapsed="false">
      <c r="A42" s="40" t="s">
        <v>154</v>
      </c>
      <c r="B42" s="57" t="n">
        <v>0</v>
      </c>
      <c r="C42" s="57" t="n">
        <v>0</v>
      </c>
      <c r="D42" s="57" t="n">
        <v>0</v>
      </c>
      <c r="E42" s="57" t="n">
        <v>0</v>
      </c>
      <c r="F42" s="57" t="n">
        <v>0</v>
      </c>
      <c r="G42" s="57" t="n">
        <v>0</v>
      </c>
      <c r="H42" s="57" t="n">
        <v>0</v>
      </c>
      <c r="I42" s="57" t="n">
        <v>3500</v>
      </c>
      <c r="J42" s="57" t="n">
        <v>0</v>
      </c>
      <c r="K42" s="57" t="n">
        <v>0</v>
      </c>
      <c r="L42" s="57" t="n">
        <v>0</v>
      </c>
      <c r="M42" s="57" t="n">
        <v>0</v>
      </c>
      <c r="N42" s="57" t="n">
        <v>0</v>
      </c>
      <c r="O42" s="32" t="n">
        <f aca="false">SUM(B42:N42)</f>
        <v>3500</v>
      </c>
      <c r="P42" s="58" t="s">
        <v>233</v>
      </c>
    </row>
    <row r="43" customFormat="false" ht="15" hidden="false" customHeight="false" outlineLevel="0" collapsed="false">
      <c r="A43" s="39" t="s">
        <v>187</v>
      </c>
    </row>
    <row r="44" customFormat="false" ht="15" hidden="false" customHeight="false" outlineLevel="0" collapsed="false">
      <c r="A44" s="40" t="s">
        <v>157</v>
      </c>
      <c r="B44" s="57" t="n">
        <v>0</v>
      </c>
      <c r="C44" s="57" t="n">
        <v>0</v>
      </c>
      <c r="D44" s="57" t="n">
        <v>5400</v>
      </c>
      <c r="E44" s="57" t="n">
        <v>0</v>
      </c>
      <c r="F44" s="57" t="n">
        <v>0</v>
      </c>
      <c r="G44" s="57" t="n">
        <v>0</v>
      </c>
      <c r="H44" s="57" t="n">
        <v>5400</v>
      </c>
      <c r="I44" s="57" t="n">
        <v>0</v>
      </c>
      <c r="J44" s="57" t="n">
        <v>0</v>
      </c>
      <c r="K44" s="57" t="n">
        <v>0</v>
      </c>
      <c r="L44" s="57" t="n">
        <v>5400</v>
      </c>
      <c r="M44" s="57" t="n">
        <v>0</v>
      </c>
      <c r="N44" s="57" t="n">
        <v>0</v>
      </c>
      <c r="O44" s="32" t="n">
        <f aca="false">SUM(B44:N44)</f>
        <v>16200</v>
      </c>
      <c r="P44" s="58" t="s">
        <v>234</v>
      </c>
    </row>
    <row r="45" customFormat="false" ht="15" hidden="false" customHeight="false" outlineLevel="0" collapsed="false">
      <c r="A45" s="40" t="s">
        <v>159</v>
      </c>
      <c r="B45" s="57" t="n">
        <v>0</v>
      </c>
      <c r="C45" s="57" t="n">
        <v>0</v>
      </c>
      <c r="D45" s="57" t="n">
        <v>0</v>
      </c>
      <c r="E45" s="57" t="n">
        <v>1250</v>
      </c>
      <c r="F45" s="57" t="n">
        <v>0</v>
      </c>
      <c r="G45" s="57" t="n">
        <v>0</v>
      </c>
      <c r="H45" s="57" t="n">
        <v>0</v>
      </c>
      <c r="I45" s="57" t="n">
        <v>1250</v>
      </c>
      <c r="J45" s="57" t="n">
        <v>0</v>
      </c>
      <c r="K45" s="57" t="n">
        <v>0</v>
      </c>
      <c r="L45" s="57" t="n">
        <v>0</v>
      </c>
      <c r="M45" s="57" t="n">
        <v>1250</v>
      </c>
      <c r="N45" s="57" t="n">
        <v>0</v>
      </c>
      <c r="O45" s="32" t="n">
        <f aca="false">SUM(B45:N45)</f>
        <v>3750</v>
      </c>
      <c r="P45" s="58" t="s">
        <v>235</v>
      </c>
    </row>
    <row r="46" customFormat="false" ht="15" hidden="false" customHeight="false" outlineLevel="0" collapsed="false">
      <c r="A46" s="40" t="s">
        <v>161</v>
      </c>
      <c r="B46" s="57" t="n">
        <v>0</v>
      </c>
      <c r="C46" s="57" t="n">
        <v>0</v>
      </c>
      <c r="D46" s="57" t="n">
        <v>0</v>
      </c>
      <c r="E46" s="57" t="n">
        <v>0</v>
      </c>
      <c r="F46" s="57" t="n">
        <v>0</v>
      </c>
      <c r="G46" s="57" t="n">
        <v>24000</v>
      </c>
      <c r="H46" s="57" t="n">
        <v>0</v>
      </c>
      <c r="I46" s="57" t="n">
        <v>0</v>
      </c>
      <c r="J46" s="57" t="n">
        <v>0</v>
      </c>
      <c r="K46" s="57" t="n">
        <v>0</v>
      </c>
      <c r="L46" s="57" t="n">
        <v>0</v>
      </c>
      <c r="M46" s="57" t="n">
        <v>0</v>
      </c>
      <c r="N46" s="57" t="n">
        <v>0</v>
      </c>
      <c r="O46" s="32" t="n">
        <f aca="false">SUM(B46:N46)</f>
        <v>24000</v>
      </c>
      <c r="P46" s="58" t="s">
        <v>236</v>
      </c>
    </row>
    <row r="47" customFormat="false" ht="15" hidden="false" customHeight="false" outlineLevel="0" collapsed="false">
      <c r="A47" s="40" t="s">
        <v>164</v>
      </c>
      <c r="B47" s="57" t="n">
        <v>0</v>
      </c>
      <c r="C47" s="57" t="n">
        <v>8000</v>
      </c>
      <c r="D47" s="57" t="n">
        <v>0</v>
      </c>
      <c r="E47" s="57" t="n">
        <v>0</v>
      </c>
      <c r="F47" s="57" t="n">
        <v>0</v>
      </c>
      <c r="G47" s="57" t="n">
        <v>8000</v>
      </c>
      <c r="H47" s="57" t="n">
        <v>0</v>
      </c>
      <c r="I47" s="57" t="n">
        <v>0</v>
      </c>
      <c r="J47" s="57" t="n">
        <v>0</v>
      </c>
      <c r="K47" s="57" t="n">
        <v>8000</v>
      </c>
      <c r="L47" s="57" t="n">
        <v>0</v>
      </c>
      <c r="M47" s="57" t="n">
        <v>0</v>
      </c>
      <c r="N47" s="57" t="n">
        <v>0</v>
      </c>
      <c r="O47" s="32" t="n">
        <f aca="false">SUM(B47:N47)</f>
        <v>24000</v>
      </c>
      <c r="P47" s="58" t="s">
        <v>237</v>
      </c>
    </row>
    <row r="48" customFormat="false" ht="15" hidden="false" customHeight="false" outlineLevel="0" collapsed="false">
      <c r="A48" s="40" t="s">
        <v>167</v>
      </c>
      <c r="B48" s="57" t="n">
        <v>0</v>
      </c>
      <c r="C48" s="57" t="n">
        <v>0</v>
      </c>
      <c r="D48" s="57" t="n">
        <v>0</v>
      </c>
      <c r="E48" s="57" t="n">
        <v>0</v>
      </c>
      <c r="F48" s="57" t="n">
        <v>0</v>
      </c>
      <c r="G48" s="57" t="n">
        <v>0</v>
      </c>
      <c r="H48" s="57" t="n">
        <v>0</v>
      </c>
      <c r="I48" s="57" t="n">
        <v>0</v>
      </c>
      <c r="J48" s="57" t="n">
        <v>0</v>
      </c>
      <c r="K48" s="57" t="n">
        <v>0</v>
      </c>
      <c r="L48" s="57" t="n">
        <v>0</v>
      </c>
      <c r="M48" s="57" t="n">
        <v>0</v>
      </c>
      <c r="N48" s="57" t="n">
        <v>12000</v>
      </c>
      <c r="O48" s="32" t="n">
        <f aca="false">SUM(B48:N48)</f>
        <v>12000</v>
      </c>
      <c r="P48" s="58" t="s">
        <v>238</v>
      </c>
    </row>
    <row r="49" customFormat="false" ht="15" hidden="false" customHeight="false" outlineLevel="0" collapsed="false">
      <c r="A49" s="40" t="s">
        <v>170</v>
      </c>
      <c r="B49" s="57"/>
      <c r="C49" s="57"/>
      <c r="D49" s="57"/>
      <c r="E49" s="57"/>
      <c r="F49" s="57"/>
      <c r="G49" s="57"/>
      <c r="H49" s="57"/>
      <c r="I49" s="57"/>
      <c r="J49" s="57"/>
      <c r="K49" s="57"/>
      <c r="L49" s="57"/>
      <c r="M49" s="57"/>
      <c r="N49" s="57"/>
      <c r="O49" s="32" t="n">
        <f aca="false">SUM(B49:N49)</f>
        <v>0</v>
      </c>
      <c r="P49" s="58"/>
    </row>
    <row r="50" customFormat="false" ht="15" hidden="false" customHeight="false" outlineLevel="0" collapsed="false">
      <c r="A50" s="34" t="s">
        <v>188</v>
      </c>
      <c r="B50" s="35" t="n">
        <f aca="false">SUM(B40:B42)-SUM(B44:B49)</f>
        <v>0</v>
      </c>
      <c r="C50" s="35" t="n">
        <f aca="false">SUM(C40:C42)-SUM(C44:C49)</f>
        <v>-8000</v>
      </c>
      <c r="D50" s="35" t="n">
        <f aca="false">SUM(D40:D42)-SUM(D44:D49)</f>
        <v>-5400</v>
      </c>
      <c r="E50" s="35" t="n">
        <f aca="false">SUM(E40:E42)-SUM(E44:E49)</f>
        <v>-1250</v>
      </c>
      <c r="F50" s="35" t="n">
        <f aca="false">SUM(F40:F42)-SUM(F44:F49)</f>
        <v>0</v>
      </c>
      <c r="G50" s="35" t="n">
        <f aca="false">SUM(G40:G42)-SUM(G44:G49)</f>
        <v>-32000</v>
      </c>
      <c r="H50" s="35" t="n">
        <f aca="false">SUM(H40:H42)-SUM(H44:H49)</f>
        <v>-5400</v>
      </c>
      <c r="I50" s="35" t="n">
        <f aca="false">SUM(I40:I42)-SUM(I44:I49)</f>
        <v>2250</v>
      </c>
      <c r="J50" s="35" t="n">
        <f aca="false">SUM(J40:J42)-SUM(J44:J49)</f>
        <v>0</v>
      </c>
      <c r="K50" s="35" t="n">
        <f aca="false">SUM(K40:K42)-SUM(K44:K49)</f>
        <v>-8000</v>
      </c>
      <c r="L50" s="35" t="n">
        <f aca="false">SUM(L40:L42)-SUM(L44:L49)</f>
        <v>-5400</v>
      </c>
      <c r="M50" s="35" t="n">
        <f aca="false">SUM(M40:M42)-SUM(M44:M49)</f>
        <v>-1250</v>
      </c>
      <c r="N50" s="35" t="n">
        <f aca="false">SUM(N40:N42)-SUM(N44:N49)</f>
        <v>-12000</v>
      </c>
      <c r="O50" s="35" t="n">
        <f aca="false">SUM(B50:N50)</f>
        <v>-76450</v>
      </c>
      <c r="P50" s="36"/>
    </row>
    <row r="52" customFormat="false" ht="15" hidden="false" customHeight="false" outlineLevel="0" collapsed="false">
      <c r="A52" s="37" t="s">
        <v>189</v>
      </c>
      <c r="B52" s="38" t="n">
        <f aca="false">B36+B50</f>
        <v>-16600</v>
      </c>
      <c r="C52" s="38" t="n">
        <f aca="false">C36+C50</f>
        <v>24500</v>
      </c>
      <c r="D52" s="38" t="n">
        <f aca="false">D36+D50</f>
        <v>-27400</v>
      </c>
      <c r="E52" s="38" t="n">
        <f aca="false">E36+E50</f>
        <v>29650</v>
      </c>
      <c r="F52" s="38" t="n">
        <f aca="false">F36+F50</f>
        <v>-16200</v>
      </c>
      <c r="G52" s="38" t="n">
        <f aca="false">G36+G50</f>
        <v>6600</v>
      </c>
      <c r="H52" s="38" t="n">
        <f aca="false">H36+H50</f>
        <v>-42550</v>
      </c>
      <c r="I52" s="38" t="n">
        <f aca="false">I36+I50</f>
        <v>38450</v>
      </c>
      <c r="J52" s="38" t="n">
        <f aca="false">J36+J50</f>
        <v>-6700</v>
      </c>
      <c r="K52" s="38" t="n">
        <f aca="false">K36+K50</f>
        <v>18900</v>
      </c>
      <c r="L52" s="38" t="n">
        <f aca="false">L36+L50</f>
        <v>-49200</v>
      </c>
      <c r="M52" s="38" t="n">
        <f aca="false">M36+M50</f>
        <v>14150</v>
      </c>
      <c r="N52" s="38" t="n">
        <f aca="false">N36+N50</f>
        <v>-29400</v>
      </c>
      <c r="O52" s="38" t="n">
        <f aca="false">SUM(B52:N52)</f>
        <v>-55800</v>
      </c>
      <c r="P52" s="28"/>
    </row>
    <row r="54" customFormat="false" ht="15" hidden="false" customHeight="false" outlineLevel="0" collapsed="false">
      <c r="A54" s="29" t="s">
        <v>190</v>
      </c>
      <c r="B54" s="18"/>
      <c r="C54" s="18"/>
      <c r="D54" s="18"/>
      <c r="E54" s="18"/>
      <c r="F54" s="18"/>
      <c r="G54" s="18"/>
      <c r="H54" s="18"/>
      <c r="I54" s="18"/>
      <c r="J54" s="18"/>
      <c r="K54" s="18"/>
      <c r="L54" s="18"/>
      <c r="M54" s="18"/>
      <c r="N54" s="18"/>
      <c r="O54" s="18"/>
      <c r="P54" s="18"/>
    </row>
    <row r="55" customFormat="false" ht="15" hidden="false" customHeight="false" outlineLevel="0" collapsed="false">
      <c r="A55" s="40" t="s">
        <v>191</v>
      </c>
      <c r="B55" s="57" t="n">
        <v>0</v>
      </c>
      <c r="C55" s="57" t="n">
        <v>0</v>
      </c>
      <c r="D55" s="57" t="n">
        <v>0</v>
      </c>
      <c r="E55" s="57" t="n">
        <v>0</v>
      </c>
      <c r="F55" s="57" t="n">
        <v>0</v>
      </c>
      <c r="G55" s="57" t="n">
        <v>0</v>
      </c>
      <c r="H55" s="57" t="n">
        <v>20000</v>
      </c>
      <c r="I55" s="57" t="n">
        <v>0</v>
      </c>
      <c r="J55" s="57" t="n">
        <v>0</v>
      </c>
      <c r="K55" s="57" t="n">
        <v>0</v>
      </c>
      <c r="L55" s="57" t="n">
        <v>20000</v>
      </c>
      <c r="M55" s="57" t="n">
        <v>0</v>
      </c>
      <c r="N55" s="57" t="n">
        <v>0</v>
      </c>
      <c r="O55" s="32" t="n">
        <f aca="false">SUM(B55:N55)</f>
        <v>40000</v>
      </c>
      <c r="P55" s="58" t="s">
        <v>239</v>
      </c>
    </row>
    <row r="56" customFormat="false" ht="15" hidden="false" customHeight="false" outlineLevel="0" collapsed="false">
      <c r="A56" s="40" t="s">
        <v>192</v>
      </c>
      <c r="B56" s="57" t="n">
        <v>0</v>
      </c>
      <c r="C56" s="57" t="n">
        <v>0</v>
      </c>
      <c r="D56" s="57" t="n">
        <v>0</v>
      </c>
      <c r="E56" s="57" t="n">
        <v>0</v>
      </c>
      <c r="F56" s="57" t="n">
        <v>0</v>
      </c>
      <c r="G56" s="57" t="n">
        <v>0</v>
      </c>
      <c r="H56" s="57" t="n">
        <v>0</v>
      </c>
      <c r="I56" s="57" t="n">
        <v>0</v>
      </c>
      <c r="J56" s="57" t="n">
        <v>20000</v>
      </c>
      <c r="K56" s="57" t="n">
        <v>0</v>
      </c>
      <c r="L56" s="57" t="n">
        <v>0</v>
      </c>
      <c r="M56" s="57" t="n">
        <v>0</v>
      </c>
      <c r="N56" s="57" t="n">
        <v>0</v>
      </c>
      <c r="O56" s="32" t="n">
        <f aca="false">SUM(B56:N56)</f>
        <v>20000</v>
      </c>
      <c r="P56" s="58" t="s">
        <v>240</v>
      </c>
    </row>
    <row r="57" customFormat="false" ht="15" hidden="false" customHeight="false" outlineLevel="0" collapsed="false">
      <c r="A57" s="34" t="s">
        <v>193</v>
      </c>
      <c r="B57" s="35" t="n">
        <f aca="false">B55-B56</f>
        <v>0</v>
      </c>
      <c r="C57" s="35" t="n">
        <f aca="false">C55-C56</f>
        <v>0</v>
      </c>
      <c r="D57" s="35" t="n">
        <f aca="false">D55-D56</f>
        <v>0</v>
      </c>
      <c r="E57" s="35" t="n">
        <f aca="false">E55-E56</f>
        <v>0</v>
      </c>
      <c r="F57" s="35" t="n">
        <f aca="false">F55-F56</f>
        <v>0</v>
      </c>
      <c r="G57" s="35" t="n">
        <f aca="false">G55-G56</f>
        <v>0</v>
      </c>
      <c r="H57" s="35" t="n">
        <f aca="false">H55-H56</f>
        <v>20000</v>
      </c>
      <c r="I57" s="35" t="n">
        <f aca="false">I55-I56</f>
        <v>0</v>
      </c>
      <c r="J57" s="35" t="n">
        <f aca="false">J55-J56</f>
        <v>-20000</v>
      </c>
      <c r="K57" s="35" t="n">
        <f aca="false">K55-K56</f>
        <v>0</v>
      </c>
      <c r="L57" s="35" t="n">
        <f aca="false">L55-L56</f>
        <v>20000</v>
      </c>
      <c r="M57" s="35" t="n">
        <f aca="false">M55-M56</f>
        <v>0</v>
      </c>
      <c r="N57" s="35" t="n">
        <f aca="false">N55-N56</f>
        <v>0</v>
      </c>
      <c r="O57" s="35" t="n">
        <f aca="false">SUM(B57:N57)</f>
        <v>20000</v>
      </c>
      <c r="P57" s="36"/>
    </row>
    <row r="59" customFormat="false" ht="15" hidden="false" customHeight="false" outlineLevel="0" collapsed="false">
      <c r="A59" s="41" t="s">
        <v>194</v>
      </c>
      <c r="B59" s="42" t="n">
        <f aca="false">B9+B52+B57</f>
        <v>48400</v>
      </c>
      <c r="C59" s="42" t="n">
        <f aca="false">C9+C52+C57</f>
        <v>72900</v>
      </c>
      <c r="D59" s="42" t="n">
        <f aca="false">D9+D52+D57</f>
        <v>45500</v>
      </c>
      <c r="E59" s="42" t="n">
        <f aca="false">E9+E52+E57</f>
        <v>75150</v>
      </c>
      <c r="F59" s="42" t="n">
        <f aca="false">F9+F52+F57</f>
        <v>58950</v>
      </c>
      <c r="G59" s="42" t="n">
        <f aca="false">G9+G52+G57</f>
        <v>65550</v>
      </c>
      <c r="H59" s="42" t="n">
        <f aca="false">H9+H52+H57</f>
        <v>43000</v>
      </c>
      <c r="I59" s="42" t="n">
        <f aca="false">I9+I52+I57</f>
        <v>81450</v>
      </c>
      <c r="J59" s="42" t="n">
        <f aca="false">J9+J52+J57</f>
        <v>54750</v>
      </c>
      <c r="K59" s="42" t="n">
        <f aca="false">K9+K52+K57</f>
        <v>73650</v>
      </c>
      <c r="L59" s="42" t="n">
        <f aca="false">L9+L52+L57</f>
        <v>44450</v>
      </c>
      <c r="M59" s="42" t="n">
        <f aca="false">M9+M52+M57</f>
        <v>58600</v>
      </c>
      <c r="N59" s="42" t="n">
        <f aca="false">N9+N52+N57</f>
        <v>29200</v>
      </c>
      <c r="O59" s="42" t="n">
        <f aca="false">N59</f>
        <v>29200</v>
      </c>
      <c r="P59" s="28"/>
    </row>
    <row r="61" customFormat="false" ht="15" hidden="false" customHeight="false" outlineLevel="0" collapsed="false">
      <c r="A61" s="29" t="s">
        <v>195</v>
      </c>
      <c r="B61" s="18"/>
      <c r="C61" s="18"/>
      <c r="D61" s="18"/>
      <c r="E61" s="18"/>
      <c r="F61" s="18"/>
      <c r="G61" s="18"/>
      <c r="H61" s="18"/>
      <c r="I61" s="18"/>
      <c r="J61" s="18"/>
      <c r="K61" s="18"/>
      <c r="L61" s="18"/>
      <c r="M61" s="18"/>
      <c r="N61" s="18"/>
      <c r="O61" s="18"/>
      <c r="P61" s="18"/>
    </row>
    <row r="62" customFormat="false" ht="15" hidden="false" customHeight="false" outlineLevel="0" collapsed="false">
      <c r="A62" s="40" t="s">
        <v>83</v>
      </c>
      <c r="B62" s="57" t="n">
        <v>40000</v>
      </c>
      <c r="C62" s="59" t="n">
        <f aca="false">B62</f>
        <v>40000</v>
      </c>
      <c r="D62" s="59" t="n">
        <f aca="false">B62</f>
        <v>40000</v>
      </c>
      <c r="E62" s="59" t="n">
        <f aca="false">B62</f>
        <v>40000</v>
      </c>
      <c r="F62" s="59" t="n">
        <f aca="false">B62</f>
        <v>40000</v>
      </c>
      <c r="G62" s="59" t="n">
        <f aca="false">B62</f>
        <v>40000</v>
      </c>
      <c r="H62" s="59" t="n">
        <f aca="false">B62</f>
        <v>40000</v>
      </c>
      <c r="I62" s="59" t="n">
        <f aca="false">B62</f>
        <v>40000</v>
      </c>
      <c r="J62" s="59" t="n">
        <f aca="false">B62</f>
        <v>40000</v>
      </c>
      <c r="K62" s="59" t="n">
        <f aca="false">B62</f>
        <v>40000</v>
      </c>
      <c r="L62" s="59" t="n">
        <f aca="false">B62</f>
        <v>40000</v>
      </c>
      <c r="M62" s="59" t="n">
        <f aca="false">B62</f>
        <v>40000</v>
      </c>
      <c r="N62" s="59" t="n">
        <f aca="false">B62</f>
        <v>40000</v>
      </c>
      <c r="O62" s="44" t="n">
        <f aca="false">N62</f>
        <v>40000</v>
      </c>
    </row>
    <row r="63" customFormat="false" ht="15" hidden="false" customHeight="false" outlineLevel="0" collapsed="false">
      <c r="A63" s="45" t="s">
        <v>196</v>
      </c>
      <c r="B63" s="46" t="n">
        <f aca="false">B59-B62</f>
        <v>8400</v>
      </c>
      <c r="C63" s="46" t="n">
        <f aca="false">C59-C62</f>
        <v>32900</v>
      </c>
      <c r="D63" s="46" t="n">
        <f aca="false">D59-D62</f>
        <v>5500</v>
      </c>
      <c r="E63" s="46" t="n">
        <f aca="false">E59-E62</f>
        <v>35150</v>
      </c>
      <c r="F63" s="46" t="n">
        <f aca="false">F59-F62</f>
        <v>18950</v>
      </c>
      <c r="G63" s="46" t="n">
        <f aca="false">G59-G62</f>
        <v>25550</v>
      </c>
      <c r="H63" s="46" t="n">
        <f aca="false">H59-H62</f>
        <v>3000</v>
      </c>
      <c r="I63" s="46" t="n">
        <f aca="false">I59-I62</f>
        <v>41450</v>
      </c>
      <c r="J63" s="46" t="n">
        <f aca="false">J59-J62</f>
        <v>14750</v>
      </c>
      <c r="K63" s="46" t="n">
        <f aca="false">K59-K62</f>
        <v>33650</v>
      </c>
      <c r="L63" s="46" t="n">
        <f aca="false">L59-L62</f>
        <v>4450</v>
      </c>
      <c r="M63" s="46" t="n">
        <f aca="false">M59-M62</f>
        <v>18600</v>
      </c>
      <c r="N63" s="46" t="n">
        <f aca="false">N59-N62</f>
        <v>-10800</v>
      </c>
      <c r="O63" s="46" t="n">
        <f aca="false">MIN(B63:N63)</f>
        <v>-10800</v>
      </c>
    </row>
    <row r="65" customFormat="false" ht="15" hidden="false" customHeight="false" outlineLevel="0" collapsed="false">
      <c r="A65" s="40" t="s">
        <v>197</v>
      </c>
      <c r="B65" s="57" t="n">
        <v>0</v>
      </c>
      <c r="C65" s="47" t="n">
        <f aca="false">B66</f>
        <v>0</v>
      </c>
      <c r="D65" s="47" t="n">
        <f aca="false">C66</f>
        <v>0</v>
      </c>
      <c r="E65" s="47" t="n">
        <f aca="false">D66</f>
        <v>0</v>
      </c>
      <c r="F65" s="47" t="n">
        <f aca="false">E66</f>
        <v>0</v>
      </c>
      <c r="G65" s="47" t="n">
        <f aca="false">F66</f>
        <v>0</v>
      </c>
      <c r="H65" s="47" t="n">
        <f aca="false">G66</f>
        <v>0</v>
      </c>
      <c r="I65" s="47" t="n">
        <f aca="false">H66</f>
        <v>20000</v>
      </c>
      <c r="J65" s="47" t="n">
        <f aca="false">I66</f>
        <v>20000</v>
      </c>
      <c r="K65" s="47" t="n">
        <f aca="false">J66</f>
        <v>0</v>
      </c>
      <c r="L65" s="47" t="n">
        <f aca="false">K66</f>
        <v>0</v>
      </c>
      <c r="M65" s="47" t="n">
        <f aca="false">L66</f>
        <v>20000</v>
      </c>
      <c r="N65" s="47" t="n">
        <f aca="false">M66</f>
        <v>20000</v>
      </c>
      <c r="O65" s="44" t="n">
        <f aca="false">B65</f>
        <v>0</v>
      </c>
    </row>
    <row r="66" customFormat="false" ht="15" hidden="false" customHeight="false" outlineLevel="0" collapsed="false">
      <c r="A66" s="40" t="s">
        <v>198</v>
      </c>
      <c r="B66" s="47" t="n">
        <f aca="false">B65+B55-B56</f>
        <v>0</v>
      </c>
      <c r="C66" s="47" t="n">
        <f aca="false">C65+C55-C56</f>
        <v>0</v>
      </c>
      <c r="D66" s="47" t="n">
        <f aca="false">D65+D55-D56</f>
        <v>0</v>
      </c>
      <c r="E66" s="47" t="n">
        <f aca="false">E65+E55-E56</f>
        <v>0</v>
      </c>
      <c r="F66" s="47" t="n">
        <f aca="false">F65+F55-F56</f>
        <v>0</v>
      </c>
      <c r="G66" s="47" t="n">
        <f aca="false">G65+G55-G56</f>
        <v>0</v>
      </c>
      <c r="H66" s="47" t="n">
        <f aca="false">H65+H55-H56</f>
        <v>20000</v>
      </c>
      <c r="I66" s="47" t="n">
        <f aca="false">I65+I55-I56</f>
        <v>20000</v>
      </c>
      <c r="J66" s="47" t="n">
        <f aca="false">J65+J55-J56</f>
        <v>0</v>
      </c>
      <c r="K66" s="47" t="n">
        <f aca="false">K65+K55-K56</f>
        <v>0</v>
      </c>
      <c r="L66" s="47" t="n">
        <f aca="false">L65+L55-L56</f>
        <v>20000</v>
      </c>
      <c r="M66" s="47" t="n">
        <f aca="false">M65+M55-M56</f>
        <v>20000</v>
      </c>
      <c r="N66" s="47" t="n">
        <f aca="false">N65+N55-N56</f>
        <v>20000</v>
      </c>
      <c r="O66" s="44" t="n">
        <f aca="false">N66</f>
        <v>20000</v>
      </c>
    </row>
    <row r="67" customFormat="false" ht="15" hidden="false" customHeight="false" outlineLevel="0" collapsed="false">
      <c r="A67" s="40" t="s">
        <v>85</v>
      </c>
      <c r="B67" s="57" t="n">
        <v>75000</v>
      </c>
      <c r="C67" s="59" t="n">
        <f aca="false">B67</f>
        <v>75000</v>
      </c>
      <c r="D67" s="59" t="n">
        <f aca="false">B67</f>
        <v>75000</v>
      </c>
      <c r="E67" s="59" t="n">
        <f aca="false">B67</f>
        <v>75000</v>
      </c>
      <c r="F67" s="59" t="n">
        <f aca="false">B67</f>
        <v>75000</v>
      </c>
      <c r="G67" s="59" t="n">
        <f aca="false">B67</f>
        <v>75000</v>
      </c>
      <c r="H67" s="59" t="n">
        <f aca="false">B67</f>
        <v>75000</v>
      </c>
      <c r="I67" s="59" t="n">
        <f aca="false">B67</f>
        <v>75000</v>
      </c>
      <c r="J67" s="59" t="n">
        <f aca="false">B67</f>
        <v>75000</v>
      </c>
      <c r="K67" s="59" t="n">
        <f aca="false">B67</f>
        <v>75000</v>
      </c>
      <c r="L67" s="59" t="n">
        <f aca="false">B67</f>
        <v>75000</v>
      </c>
      <c r="M67" s="59" t="n">
        <f aca="false">B67</f>
        <v>75000</v>
      </c>
      <c r="N67" s="59" t="n">
        <f aca="false">B67</f>
        <v>75000</v>
      </c>
      <c r="O67" s="44" t="n">
        <f aca="false">N67</f>
        <v>75000</v>
      </c>
    </row>
    <row r="68" customFormat="false" ht="15" hidden="false" customHeight="false" outlineLevel="0" collapsed="false">
      <c r="A68" s="40" t="s">
        <v>199</v>
      </c>
      <c r="B68" s="44" t="n">
        <f aca="false">MAX(0,B67-B66)</f>
        <v>75000</v>
      </c>
      <c r="C68" s="44" t="n">
        <f aca="false">MAX(0,C67-C66)</f>
        <v>75000</v>
      </c>
      <c r="D68" s="44" t="n">
        <f aca="false">MAX(0,D67-D66)</f>
        <v>75000</v>
      </c>
      <c r="E68" s="44" t="n">
        <f aca="false">MAX(0,E67-E66)</f>
        <v>75000</v>
      </c>
      <c r="F68" s="44" t="n">
        <f aca="false">MAX(0,F67-F66)</f>
        <v>75000</v>
      </c>
      <c r="G68" s="44" t="n">
        <f aca="false">MAX(0,G67-G66)</f>
        <v>75000</v>
      </c>
      <c r="H68" s="44" t="n">
        <f aca="false">MAX(0,H67-H66)</f>
        <v>55000</v>
      </c>
      <c r="I68" s="44" t="n">
        <f aca="false">MAX(0,I67-I66)</f>
        <v>55000</v>
      </c>
      <c r="J68" s="44" t="n">
        <f aca="false">MAX(0,J67-J66)</f>
        <v>75000</v>
      </c>
      <c r="K68" s="44" t="n">
        <f aca="false">MAX(0,K67-K66)</f>
        <v>75000</v>
      </c>
      <c r="L68" s="44" t="n">
        <f aca="false">MAX(0,L67-L66)</f>
        <v>55000</v>
      </c>
      <c r="M68" s="44" t="n">
        <f aca="false">MAX(0,M67-M66)</f>
        <v>55000</v>
      </c>
      <c r="N68" s="44" t="n">
        <f aca="false">MAX(0,N67-N66)</f>
        <v>55000</v>
      </c>
      <c r="O68" s="44" t="n">
        <f aca="false">N68</f>
        <v>55000</v>
      </c>
    </row>
    <row r="69" customFormat="false" ht="15" hidden="false" customHeight="false" outlineLevel="0" collapsed="false">
      <c r="A69" s="37" t="s">
        <v>200</v>
      </c>
      <c r="B69" s="38" t="n">
        <f aca="false">B59+B68</f>
        <v>123400</v>
      </c>
      <c r="C69" s="38" t="n">
        <f aca="false">C59+C68</f>
        <v>147900</v>
      </c>
      <c r="D69" s="38" t="n">
        <f aca="false">D59+D68</f>
        <v>120500</v>
      </c>
      <c r="E69" s="38" t="n">
        <f aca="false">E59+E68</f>
        <v>150150</v>
      </c>
      <c r="F69" s="38" t="n">
        <f aca="false">F59+F68</f>
        <v>133950</v>
      </c>
      <c r="G69" s="38" t="n">
        <f aca="false">G59+G68</f>
        <v>140550</v>
      </c>
      <c r="H69" s="38" t="n">
        <f aca="false">H59+H68</f>
        <v>98000</v>
      </c>
      <c r="I69" s="38" t="n">
        <f aca="false">I59+I68</f>
        <v>136450</v>
      </c>
      <c r="J69" s="38" t="n">
        <f aca="false">J59+J68</f>
        <v>129750</v>
      </c>
      <c r="K69" s="38" t="n">
        <f aca="false">K59+K68</f>
        <v>148650</v>
      </c>
      <c r="L69" s="38" t="n">
        <f aca="false">L59+L68</f>
        <v>99450</v>
      </c>
      <c r="M69" s="38" t="n">
        <f aca="false">M59+M68</f>
        <v>113600</v>
      </c>
      <c r="N69" s="38" t="n">
        <f aca="false">N59+N68</f>
        <v>84200</v>
      </c>
      <c r="O69" s="38" t="n">
        <f aca="false">N69</f>
        <v>84200</v>
      </c>
      <c r="P69" s="28"/>
    </row>
    <row r="70" customFormat="false" ht="15" hidden="false" customHeight="false" outlineLevel="0" collapsed="false">
      <c r="A70" s="12" t="s">
        <v>201</v>
      </c>
      <c r="B70" s="48" t="str">
        <f aca="false">IF(B59&lt;0,"NEGATIVE",IF(B66&gt;B67,"OVER LIMIT",IF(B59&lt;B62,"BELOW MIN","OK")))</f>
        <v>OK</v>
      </c>
      <c r="C70" s="48" t="str">
        <f aca="false">IF(C59&lt;0,"NEGATIVE",IF(C66&gt;C67,"OVER LIMIT",IF(C59&lt;C62,"BELOW MIN","OK")))</f>
        <v>OK</v>
      </c>
      <c r="D70" s="48" t="str">
        <f aca="false">IF(D59&lt;0,"NEGATIVE",IF(D66&gt;D67,"OVER LIMIT",IF(D59&lt;D62,"BELOW MIN","OK")))</f>
        <v>OK</v>
      </c>
      <c r="E70" s="48" t="str">
        <f aca="false">IF(E59&lt;0,"NEGATIVE",IF(E66&gt;E67,"OVER LIMIT",IF(E59&lt;E62,"BELOW MIN","OK")))</f>
        <v>OK</v>
      </c>
      <c r="F70" s="48" t="str">
        <f aca="false">IF(F59&lt;0,"NEGATIVE",IF(F66&gt;F67,"OVER LIMIT",IF(F59&lt;F62,"BELOW MIN","OK")))</f>
        <v>OK</v>
      </c>
      <c r="G70" s="48" t="str">
        <f aca="false">IF(G59&lt;0,"NEGATIVE",IF(G66&gt;G67,"OVER LIMIT",IF(G59&lt;G62,"BELOW MIN","OK")))</f>
        <v>OK</v>
      </c>
      <c r="H70" s="48" t="str">
        <f aca="false">IF(H59&lt;0,"NEGATIVE",IF(H66&gt;H67,"OVER LIMIT",IF(H59&lt;H62,"BELOW MIN","OK")))</f>
        <v>OK</v>
      </c>
      <c r="I70" s="48" t="str">
        <f aca="false">IF(I59&lt;0,"NEGATIVE",IF(I66&gt;I67,"OVER LIMIT",IF(I59&lt;I62,"BELOW MIN","OK")))</f>
        <v>OK</v>
      </c>
      <c r="J70" s="48" t="str">
        <f aca="false">IF(J59&lt;0,"NEGATIVE",IF(J66&gt;J67,"OVER LIMIT",IF(J59&lt;J62,"BELOW MIN","OK")))</f>
        <v>OK</v>
      </c>
      <c r="K70" s="48" t="str">
        <f aca="false">IF(K59&lt;0,"NEGATIVE",IF(K66&gt;K67,"OVER LIMIT",IF(K59&lt;K62,"BELOW MIN","OK")))</f>
        <v>OK</v>
      </c>
      <c r="L70" s="48" t="str">
        <f aca="false">IF(L59&lt;0,"NEGATIVE",IF(L66&gt;L67,"OVER LIMIT",IF(L59&lt;L62,"BELOW MIN","OK")))</f>
        <v>OK</v>
      </c>
      <c r="M70" s="48" t="str">
        <f aca="false">IF(M59&lt;0,"NEGATIVE",IF(M66&gt;M67,"OVER LIMIT",IF(M59&lt;M62,"BELOW MIN","OK")))</f>
        <v>OK</v>
      </c>
      <c r="N70" s="48" t="str">
        <f aca="false">IF(N59&lt;0,"NEGATIVE",IF(N66&gt;N67,"OVER LIMIT",IF(N59&lt;N62,"BELOW MIN","OK")))</f>
        <v>BELOW MIN</v>
      </c>
    </row>
    <row r="71" customFormat="false" ht="15" hidden="false" customHeight="false" outlineLevel="0" collapsed="false">
      <c r="A71" s="60" t="s">
        <v>241</v>
      </c>
    </row>
  </sheetData>
  <conditionalFormatting sqref="B70:N70">
    <cfRule type="expression" priority="2" aboveAverage="0" equalAverage="0" bottom="0" percent="0" rank="0" text="" dxfId="0">
      <formula>OR(B70="NEGATIVE",B70="OVER LIMIT")</formula>
    </cfRule>
    <cfRule type="expression" priority="3" aboveAverage="0" equalAverage="0" bottom="0" percent="0" rank="0" text="" dxfId="1">
      <formula>B70="BELOW MIN"</formula>
    </cfRule>
    <cfRule type="expression" priority="4" aboveAverage="0" equalAverage="0" bottom="0" percent="0" rank="0" text="" dxfId="2">
      <formula>B70="OK"</formula>
    </cfRule>
  </conditionalFormatting>
  <conditionalFormatting sqref="B63:O63">
    <cfRule type="cellIs" priority="5" operator="lessThan" aboveAverage="0" equalAverage="0" bottom="0" percent="0" rank="0" text="" dxfId="3">
      <formula>0</formula>
    </cfRule>
  </conditionalFormatting>
  <conditionalFormatting sqref="B59:O59">
    <cfRule type="cellIs" priority="6" operator="lessThan" aboveAverage="0" equalAverage="0" bottom="0" percent="0" rank="0" text="" dxfId="3">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2026-10-15T14:45:52Z</dcterms:created>
  <dc:creator>openpyxl</dc:creator>
  <dc:description/>
  <dc:language>en-US</dc:language>
  <cp:lastModifiedBy/>
  <dcterms:modified xsi:type="dcterms:W3CDTF">2026-10-15T10:45:56Z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